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tanu Bhowmik\Desktop\ESS\"/>
    </mc:Choice>
  </mc:AlternateContent>
  <xr:revisionPtr revIDLastSave="0" documentId="13_ncr:1_{1C89B6B9-34ED-4DEA-8F9A-6F6ED400CFFF}" xr6:coauthVersionLast="47" xr6:coauthVersionMax="47" xr10:uidLastSave="{00000000-0000-0000-0000-000000000000}"/>
  <bookViews>
    <workbookView xWindow="-108" yWindow="-108" windowWidth="23256" windowHeight="12576" activeTab="11" xr2:uid="{F0B08D6E-8A0A-4D01-BA45-943480A1B03A}"/>
  </bookViews>
  <sheets>
    <sheet name="M &amp; Std1" sheetId="1" r:id="rId1"/>
    <sheet name="M &amp; Std2" sheetId="2" r:id="rId2"/>
    <sheet name="Hyp" sheetId="13" r:id="rId3"/>
    <sheet name="t-Test1" sheetId="3" r:id="rId4"/>
    <sheet name="alpha" sheetId="9" r:id="rId5"/>
    <sheet name="t-Test2" sheetId="5" r:id="rId6"/>
    <sheet name="t-Test3" sheetId="6" r:id="rId7"/>
    <sheet name="r2" sheetId="11" r:id="rId8"/>
    <sheet name="r1" sheetId="7" r:id="rId9"/>
    <sheet name="r3" sheetId="12" r:id="rId10"/>
    <sheet name="Chi1" sheetId="8" r:id="rId11"/>
    <sheet name="Chi2" sheetId="10" r:id="rId12"/>
    <sheet name="t-test" sheetId="4" r:id="rId13"/>
  </sheets>
  <definedNames>
    <definedName name="_xlchart.v1.0" hidden="1">'M &amp; Std2'!$C$3:$C$13</definedName>
    <definedName name="_xlchart.v1.1" hidden="1">'M &amp; Std2'!$B$3:$B$13</definedName>
    <definedName name="_xlchart.v1.2" hidden="1">'M &amp; Std2'!$B$3:$B$13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7" l="1"/>
  <c r="J14" i="11"/>
  <c r="D22" i="7"/>
  <c r="P6" i="5"/>
  <c r="O6" i="3"/>
  <c r="H17" i="2"/>
  <c r="B15" i="2"/>
  <c r="C14" i="1"/>
  <c r="B14" i="1"/>
  <c r="F22" i="11"/>
  <c r="D22" i="11"/>
  <c r="C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22" i="11" s="1"/>
  <c r="E8" i="11"/>
  <c r="E7" i="11"/>
  <c r="E6" i="11"/>
  <c r="E5" i="11"/>
  <c r="E4" i="11"/>
  <c r="E3" i="11"/>
  <c r="E2" i="11"/>
  <c r="J19" i="10"/>
  <c r="J20" i="10" s="1"/>
  <c r="I19" i="10"/>
  <c r="J18" i="10"/>
  <c r="I18" i="10"/>
  <c r="D22" i="10"/>
  <c r="C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  <c r="E2" i="10"/>
  <c r="P21" i="2"/>
  <c r="P22" i="2" s="1"/>
  <c r="P20" i="2"/>
  <c r="P19" i="2"/>
  <c r="P16" i="2"/>
  <c r="P15" i="2"/>
  <c r="H14" i="2"/>
  <c r="H13" i="2"/>
  <c r="H15" i="2" s="1"/>
  <c r="H20" i="2"/>
  <c r="H18" i="2"/>
  <c r="H19" i="2"/>
  <c r="I20" i="10" l="1"/>
  <c r="K20" i="10" s="1"/>
  <c r="K19" i="10"/>
  <c r="K18" i="10"/>
  <c r="P17" i="2"/>
  <c r="C22" i="8" l="1"/>
  <c r="K19" i="8"/>
  <c r="K18" i="8"/>
  <c r="J20" i="8"/>
  <c r="I20" i="8"/>
  <c r="K20" i="8" s="1"/>
  <c r="D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3" i="8"/>
  <c r="E2" i="8"/>
  <c r="F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" i="7"/>
  <c r="E22" i="7"/>
  <c r="L13" i="6"/>
  <c r="E15" i="6"/>
  <c r="D15" i="6"/>
  <c r="F14" i="6"/>
  <c r="F13" i="6"/>
  <c r="F12" i="6"/>
  <c r="F11" i="6"/>
  <c r="F10" i="6"/>
  <c r="F9" i="6"/>
  <c r="F8" i="6"/>
  <c r="F7" i="6"/>
  <c r="F6" i="6"/>
  <c r="F5" i="6"/>
  <c r="F4" i="6"/>
  <c r="K19" i="5"/>
  <c r="J19" i="5"/>
  <c r="K18" i="5"/>
  <c r="J18" i="5"/>
  <c r="K17" i="5"/>
  <c r="J17" i="5"/>
  <c r="C27" i="4"/>
  <c r="B27" i="4"/>
  <c r="B24" i="4"/>
  <c r="C25" i="4"/>
  <c r="C24" i="4"/>
  <c r="B25" i="4"/>
  <c r="C23" i="4"/>
  <c r="B23" i="4"/>
  <c r="K19" i="3"/>
  <c r="J19" i="3"/>
  <c r="K18" i="3"/>
  <c r="J18" i="3"/>
  <c r="K17" i="3"/>
  <c r="J17" i="3"/>
  <c r="C16" i="2"/>
  <c r="B16" i="2"/>
  <c r="C15" i="2"/>
  <c r="C14" i="2"/>
  <c r="B14" i="2"/>
  <c r="F22" i="7" l="1"/>
  <c r="G22" i="7"/>
</calcChain>
</file>

<file path=xl/sharedStrings.xml><?xml version="1.0" encoding="utf-8"?>
<sst xmlns="http://schemas.openxmlformats.org/spreadsheetml/2006/main" count="325" uniqueCount="180">
  <si>
    <t>Sample</t>
  </si>
  <si>
    <t>Population</t>
  </si>
  <si>
    <t>Fertilizer A</t>
  </si>
  <si>
    <t>Fertilizer B</t>
  </si>
  <si>
    <t>Growth of plant in mm in 1 month</t>
  </si>
  <si>
    <t>T-test</t>
  </si>
  <si>
    <t>p value</t>
  </si>
  <si>
    <r>
      <t>Critical value(</t>
    </r>
    <r>
      <rPr>
        <sz val="12"/>
        <color theme="1"/>
        <rFont val="Times New Roman"/>
        <family val="1"/>
      </rPr>
      <t>α)</t>
    </r>
    <r>
      <rPr>
        <sz val="12"/>
        <color theme="1"/>
        <rFont val="Times New Roman"/>
        <family val="2"/>
      </rPr>
      <t xml:space="preserve"> </t>
    </r>
  </si>
  <si>
    <t>We want less than 5% probability for the data to be random</t>
  </si>
  <si>
    <t>We want higher than 95% probability for the data to be not random</t>
  </si>
  <si>
    <t>p(0.0317943)&lt;α(=0.05)</t>
  </si>
  <si>
    <t>No Fertilizers</t>
  </si>
  <si>
    <t>Sapling1</t>
  </si>
  <si>
    <t>Sapling2</t>
  </si>
  <si>
    <t>Sapling3</t>
  </si>
  <si>
    <t>Sapling4</t>
  </si>
  <si>
    <t>Sapling5</t>
  </si>
  <si>
    <t>Sapling6</t>
  </si>
  <si>
    <t>Sapling7</t>
  </si>
  <si>
    <t>Sapling8</t>
  </si>
  <si>
    <t>Sapling9</t>
  </si>
  <si>
    <t>Sapling10</t>
  </si>
  <si>
    <t>Sapling11</t>
  </si>
  <si>
    <t>first month</t>
  </si>
  <si>
    <t>2nd month</t>
  </si>
  <si>
    <t>Experiment 1: Growth of plant in cm in 1 month</t>
  </si>
  <si>
    <t>Total growth</t>
  </si>
  <si>
    <t>p(0.035466236)&lt;α(=0.05)</t>
  </si>
  <si>
    <t>3.18% probability that the data is random</t>
  </si>
  <si>
    <t>100-3.18=96.8% probability that the data is not random</t>
  </si>
  <si>
    <t>Mean</t>
  </si>
  <si>
    <t>3.55% probability that the data is random</t>
  </si>
  <si>
    <t>100-3.55=96.5% probability that the data is not random</t>
  </si>
  <si>
    <t>Height</t>
  </si>
  <si>
    <t>Red Flowers</t>
  </si>
  <si>
    <t>Plant 1</t>
  </si>
  <si>
    <t>Plant 2</t>
  </si>
  <si>
    <t>Plant 3</t>
  </si>
  <si>
    <t>Plant 4</t>
  </si>
  <si>
    <t>Plant 5</t>
  </si>
  <si>
    <t>Plant 6</t>
  </si>
  <si>
    <t>Plant 7</t>
  </si>
  <si>
    <t>Plant 8</t>
  </si>
  <si>
    <t>Plant 9</t>
  </si>
  <si>
    <t>Plant 10</t>
  </si>
  <si>
    <t>Plant 11</t>
  </si>
  <si>
    <t>Yellow flowers</t>
  </si>
  <si>
    <t>Plant 12</t>
  </si>
  <si>
    <t>Plant 13</t>
  </si>
  <si>
    <t>Plant 14</t>
  </si>
  <si>
    <t>Plant 15</t>
  </si>
  <si>
    <t>Plant 16</t>
  </si>
  <si>
    <t>Plant 17</t>
  </si>
  <si>
    <t>Plant 18</t>
  </si>
  <si>
    <t>Plant 19</t>
  </si>
  <si>
    <t>Plant 20</t>
  </si>
  <si>
    <t>T.Flowers</t>
  </si>
  <si>
    <t>Colors</t>
  </si>
  <si>
    <t>0-18</t>
  </si>
  <si>
    <t xml:space="preserve">Red </t>
  </si>
  <si>
    <t>Yellow</t>
  </si>
  <si>
    <t>19-32</t>
  </si>
  <si>
    <t>PI</t>
  </si>
  <si>
    <t>0-3</t>
  </si>
  <si>
    <t>4--7</t>
  </si>
  <si>
    <t xml:space="preserve">https://www.socscistatistics.com/tests/chisquare2/default2.aspx </t>
  </si>
  <si>
    <t>H0</t>
  </si>
  <si>
    <t>H1</t>
  </si>
  <si>
    <r>
      <t xml:space="preserve"> The </t>
    </r>
    <r>
      <rPr>
        <i/>
        <sz val="18"/>
        <color theme="1"/>
        <rFont val="Times New Roman"/>
        <family val="1"/>
      </rPr>
      <t>p</t>
    </r>
    <r>
      <rPr>
        <sz val="18"/>
        <color theme="1"/>
        <rFont val="Times New Roman"/>
        <family val="1"/>
      </rPr>
      <t xml:space="preserve">-value is .014202. </t>
    </r>
  </si>
  <si>
    <t>Reject H0 and accept H1</t>
  </si>
  <si>
    <t>Height and color are independent</t>
  </si>
  <si>
    <t xml:space="preserve">Height and color are not independent </t>
  </si>
  <si>
    <t>PI and color are independent</t>
  </si>
  <si>
    <t xml:space="preserve">PI and color are not independent </t>
  </si>
  <si>
    <t xml:space="preserve">PI and color of flowers are not independent </t>
  </si>
  <si>
    <t>t-Test: Two-Sample Assuming Unequal Variances</t>
  </si>
  <si>
    <t>Variable 1</t>
  </si>
  <si>
    <t>Variable 2</t>
  </si>
  <si>
    <t>Variance</t>
  </si>
  <si>
    <t>Observations</t>
  </si>
  <si>
    <t>Hypothesized Mean Difference</t>
  </si>
  <si>
    <t>df</t>
  </si>
  <si>
    <t>t Stat</t>
  </si>
  <si>
    <t>P(T&lt;=t) one-tail</t>
  </si>
  <si>
    <t>t Critical one-tail</t>
  </si>
  <si>
    <t>P(T&lt;=t) two-tail</t>
  </si>
  <si>
    <t>t Critical two-tail</t>
  </si>
  <si>
    <t>SUMMARY OUTPUT</t>
  </si>
  <si>
    <t>Regression Statistics</t>
  </si>
  <si>
    <t>Multiple R</t>
  </si>
  <si>
    <t>R Square</t>
  </si>
  <si>
    <t>Adjusted R Square</t>
  </si>
  <si>
    <t>Standard Error</t>
  </si>
  <si>
    <t>ANOVA</t>
  </si>
  <si>
    <t>Regression</t>
  </si>
  <si>
    <t>Residual</t>
  </si>
  <si>
    <t>Total</t>
  </si>
  <si>
    <t>Intercept</t>
  </si>
  <si>
    <t>SS</t>
  </si>
  <si>
    <t>MS</t>
  </si>
  <si>
    <t>F</t>
  </si>
  <si>
    <t>Significance F</t>
  </si>
  <si>
    <t>Coefficients</t>
  </si>
  <si>
    <t>P-value</t>
  </si>
  <si>
    <t>Lower 95%</t>
  </si>
  <si>
    <t>Upper 95%</t>
  </si>
  <si>
    <t>Lower 95.0%</t>
  </si>
  <si>
    <t>Upper 95.0%</t>
  </si>
  <si>
    <t>X Variable 1</t>
  </si>
  <si>
    <t>Sample Mean</t>
  </si>
  <si>
    <t>Sample Std. Dev</t>
  </si>
  <si>
    <t>Population Std. Dev</t>
  </si>
  <si>
    <t>There is no difference between the mean</t>
  </si>
  <si>
    <t xml:space="preserve">There is significance difference between the mean </t>
  </si>
  <si>
    <t>p value=</t>
  </si>
  <si>
    <t xml:space="preserve">Critical value(α) </t>
  </si>
  <si>
    <t xml:space="preserve">H0 is accepted and H1 is rejected </t>
  </si>
  <si>
    <t>There is no effect of Fertilizers</t>
  </si>
  <si>
    <t>There is significance effect of Fertilizers</t>
  </si>
  <si>
    <t>H0 is rejected and H1 is accepted</t>
  </si>
  <si>
    <t>There is significant  effect of Firtilizers</t>
  </si>
  <si>
    <t>Experiment 2: Growth of plant in cm in 2nd month</t>
  </si>
  <si>
    <t>Experiment 3: Growth of plant in cm in the 3rd month</t>
  </si>
  <si>
    <t>Weak</t>
  </si>
  <si>
    <t>Moderate</t>
  </si>
  <si>
    <t>Strong</t>
  </si>
  <si>
    <t>Accept H0 and Reject H1</t>
  </si>
  <si>
    <t xml:space="preserve">Height and color are independent </t>
  </si>
  <si>
    <t xml:space="preserve">Pollinating  Insects </t>
  </si>
  <si>
    <t>Q1</t>
  </si>
  <si>
    <t>Q3</t>
  </si>
  <si>
    <t>Md</t>
  </si>
  <si>
    <t>IQR=</t>
  </si>
  <si>
    <t>Max</t>
  </si>
  <si>
    <t>Min</t>
  </si>
  <si>
    <t>Range</t>
  </si>
  <si>
    <t xml:space="preserve">Significance Level   : </t>
  </si>
  <si>
    <t xml:space="preserve">Significance Level : </t>
  </si>
  <si>
    <t>Significance Level</t>
  </si>
  <si>
    <t>Chi-Square Test</t>
  </si>
  <si>
    <r>
      <t xml:space="preserve"> The </t>
    </r>
    <r>
      <rPr>
        <i/>
        <sz val="18"/>
        <color theme="1"/>
        <rFont val="Times New Roman"/>
        <family val="1"/>
      </rPr>
      <t>p</t>
    </r>
    <r>
      <rPr>
        <sz val="18"/>
        <color theme="1"/>
        <rFont val="Times New Roman"/>
        <family val="1"/>
      </rPr>
      <t>-value is 0.353581</t>
    </r>
  </si>
  <si>
    <t>H1:</t>
  </si>
  <si>
    <t>H0:</t>
  </si>
  <si>
    <t>The result is not significant as p &gt; 0.05.</t>
  </si>
  <si>
    <t>The result is significant as p &lt; 0.05.</t>
  </si>
  <si>
    <t>r =</t>
  </si>
  <si>
    <t xml:space="preserve">Pollinating  
Insects </t>
  </si>
  <si>
    <t>No. of Red 
Flowers</t>
  </si>
  <si>
    <t>No. of Yellow 
flowers</t>
  </si>
  <si>
    <t>Total No. of
 Flowers</t>
  </si>
  <si>
    <t>Height of 
the plant</t>
  </si>
  <si>
    <t xml:space="preserve">Pearson Corr.  Coeff.(r): </t>
  </si>
  <si>
    <t>Strong positive Correlation between number of flowers and Pollinating Insects</t>
  </si>
  <si>
    <t>There is a weak relation between height of plans and the total number of red flowers</t>
  </si>
  <si>
    <t>As the height increases , the number of flowers may or may not increase</t>
  </si>
  <si>
    <t xml:space="preserve">There is a strong relation between the number of flowers and pollinating insects </t>
  </si>
  <si>
    <t>More Pollinating insects might have increased the total number of different colored flowers</t>
  </si>
  <si>
    <t>Source:</t>
  </si>
  <si>
    <t>Haese Mathemtics, Mathematics Application and Interpretation HL,  P-138</t>
  </si>
  <si>
    <t>Book</t>
  </si>
  <si>
    <t xml:space="preserve">https://statistics.laerd.com/statistical-guides/measures-of-spread-standard-deviation.php  </t>
  </si>
  <si>
    <t>No. of Pink 
Flowers</t>
  </si>
  <si>
    <t>Weak positive Correlation between height and no. of Pink flowers</t>
  </si>
  <si>
    <t xml:space="preserve">Is always about the Population parameters </t>
  </si>
  <si>
    <t>Is not about the sample statistics</t>
  </si>
  <si>
    <t xml:space="preserve">H0: Always state that there is no difference/effect/Independent </t>
  </si>
  <si>
    <t>is used when we want to make a statement about the population based on our sample</t>
  </si>
  <si>
    <t xml:space="preserve">H1: Always state that there is  difference/effect/ not Independent </t>
  </si>
  <si>
    <t>Hypothesis Testing:</t>
  </si>
  <si>
    <t>Needs two opposite statements(Hypotheses) , one is call the Null Hypothesis(H0) and the other is called the (Alternative Hypothesis H1)</t>
  </si>
  <si>
    <t xml:space="preserve">has 5 steps:
1. Hypotheses
2. Significance
3. Sample
4.P-Value
5.Decision
</t>
  </si>
  <si>
    <t>63.58% probability that the data is random</t>
  </si>
  <si>
    <t>100-63.58=36.4% probability that the data is not random</t>
  </si>
  <si>
    <t>p(0.6358)&gt;α(=0.05)</t>
  </si>
  <si>
    <t>Fertilizer C</t>
  </si>
  <si>
    <t>There is no effect of Firtilizers</t>
  </si>
  <si>
    <t xml:space="preserve">There is no effect of Fertilizer </t>
  </si>
  <si>
    <t xml:space="preserve">There is significance effect of Fertilizer </t>
  </si>
  <si>
    <t xml:space="preserve">There is significant effect of Fertilizer </t>
  </si>
  <si>
    <t>Growth of plant in cm in 1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</si>
</sst>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2"/>
      <color theme="1"/>
      <name val="Times New Roman"/>
      <family val="2"/>
    </font>
    <font>
      <sz val="14"/>
      <color theme="1"/>
      <name val="Impact"/>
      <family val="2"/>
    </font>
    <font>
      <sz val="12"/>
      <color theme="1"/>
      <name val="Times New Roman"/>
      <family val="1"/>
    </font>
    <font>
      <sz val="8"/>
      <name val="Times New Roman"/>
      <family val="2"/>
    </font>
    <font>
      <sz val="11"/>
      <color rgb="FF111111"/>
      <name val="Arial"/>
      <family val="2"/>
    </font>
    <font>
      <sz val="12"/>
      <color rgb="FFFF0000"/>
      <name val="Times New Roman"/>
      <family val="2"/>
    </font>
    <font>
      <sz val="12"/>
      <color rgb="FFFFC000"/>
      <name val="Times New Roman"/>
      <family val="2"/>
    </font>
    <font>
      <u/>
      <sz val="12"/>
      <color theme="10"/>
      <name val="Times New Roman"/>
      <family val="2"/>
    </font>
    <font>
      <sz val="18"/>
      <color theme="1"/>
      <name val="Times New Roman"/>
      <family val="1"/>
    </font>
    <font>
      <i/>
      <sz val="18"/>
      <color theme="1"/>
      <name val="Times New Roman"/>
      <family val="1"/>
    </font>
    <font>
      <i/>
      <sz val="12"/>
      <color theme="1"/>
      <name val="Times New Roman"/>
      <family val="2"/>
    </font>
    <font>
      <sz val="16"/>
      <color theme="1"/>
      <name val="Times New Roman"/>
      <family val="2"/>
    </font>
    <font>
      <sz val="14"/>
      <color theme="1"/>
      <name val="Times New Roman"/>
      <family val="2"/>
    </font>
    <font>
      <sz val="16"/>
      <color theme="1"/>
      <name val="Times New Roman"/>
      <family val="1"/>
    </font>
    <font>
      <sz val="14"/>
      <color theme="1"/>
      <name val="Times New Roman"/>
      <family val="1"/>
    </font>
    <font>
      <b/>
      <sz val="18"/>
      <color rgb="FFFF0000"/>
      <name val="Times New Roman"/>
      <family val="1"/>
    </font>
    <font>
      <sz val="18"/>
      <color theme="1"/>
      <name val="Times New Roman"/>
      <family val="2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4"/>
      <color rgb="FFFFC000"/>
      <name val="Times New Roman"/>
      <family val="1"/>
    </font>
    <font>
      <sz val="14"/>
      <color rgb="FF00B0F0"/>
      <name val="Times New Roman"/>
      <family val="2"/>
    </font>
    <font>
      <b/>
      <i/>
      <sz val="14"/>
      <color theme="1"/>
      <name val="Times New Roman"/>
      <family val="1"/>
    </font>
    <font>
      <b/>
      <i/>
      <sz val="16"/>
      <color theme="1"/>
      <name val="Times New Roman"/>
      <family val="1"/>
    </font>
    <font>
      <sz val="13"/>
      <color theme="1"/>
      <name val="Times New Roman"/>
      <family val="2"/>
    </font>
    <font>
      <b/>
      <sz val="18"/>
      <color theme="1"/>
      <name val="Times New Roman"/>
      <family val="1"/>
    </font>
    <font>
      <sz val="20"/>
      <color theme="1"/>
      <name val="Impact"/>
      <family val="2"/>
    </font>
    <font>
      <sz val="18"/>
      <color theme="1"/>
      <name val="Impact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/>
      <right style="medium">
        <color rgb="FFD4D4D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10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0" fillId="2" borderId="0" xfId="0" applyFill="1"/>
    <xf numFmtId="0" fontId="4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/>
    <xf numFmtId="0" fontId="0" fillId="0" borderId="2" xfId="0" applyFill="1" applyBorder="1" applyAlignment="1"/>
    <xf numFmtId="0" fontId="10" fillId="0" borderId="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Continuous"/>
    </xf>
    <xf numFmtId="0" fontId="11" fillId="0" borderId="0" xfId="0" applyFont="1"/>
    <xf numFmtId="0" fontId="11" fillId="0" borderId="0" xfId="0" applyFont="1" applyAlignment="1">
      <alignment horizontal="center"/>
    </xf>
    <xf numFmtId="9" fontId="11" fillId="0" borderId="0" xfId="0" applyNumberFormat="1" applyFont="1" applyAlignment="1">
      <alignment horizontal="center"/>
    </xf>
    <xf numFmtId="0" fontId="11" fillId="0" borderId="0" xfId="0" applyFont="1" applyAlignment="1"/>
    <xf numFmtId="0" fontId="13" fillId="0" borderId="0" xfId="0" applyFont="1"/>
    <xf numFmtId="0" fontId="13" fillId="0" borderId="0" xfId="0" applyFont="1" applyAlignment="1"/>
    <xf numFmtId="0" fontId="14" fillId="0" borderId="0" xfId="0" applyFont="1"/>
    <xf numFmtId="0" fontId="15" fillId="0" borderId="0" xfId="0" applyFont="1" applyAlignment="1">
      <alignment horizontal="center"/>
    </xf>
    <xf numFmtId="0" fontId="16" fillId="0" borderId="0" xfId="0" applyFont="1"/>
    <xf numFmtId="9" fontId="14" fillId="0" borderId="0" xfId="0" applyNumberFormat="1" applyFont="1"/>
    <xf numFmtId="0" fontId="0" fillId="0" borderId="4" xfId="0" applyBorder="1"/>
    <xf numFmtId="0" fontId="0" fillId="0" borderId="0" xfId="0" applyBorder="1"/>
    <xf numFmtId="0" fontId="12" fillId="0" borderId="0" xfId="0" applyFont="1" applyBorder="1"/>
    <xf numFmtId="0" fontId="21" fillId="0" borderId="0" xfId="0" applyFont="1" applyBorder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Border="1" applyAlignment="1">
      <alignment horizontal="center"/>
    </xf>
    <xf numFmtId="9" fontId="11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4" fillId="0" borderId="0" xfId="0" applyFont="1" applyBorder="1"/>
    <xf numFmtId="0" fontId="22" fillId="0" borderId="0" xfId="0" applyFont="1" applyBorder="1"/>
    <xf numFmtId="0" fontId="14" fillId="0" borderId="0" xfId="0" applyFont="1" applyBorder="1" applyAlignment="1">
      <alignment horizontal="center"/>
    </xf>
    <xf numFmtId="0" fontId="14" fillId="4" borderId="0" xfId="0" applyFont="1" applyFill="1" applyBorder="1"/>
    <xf numFmtId="0" fontId="19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4" fillId="4" borderId="0" xfId="0" applyFont="1" applyFill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2" fillId="4" borderId="0" xfId="0" applyFont="1" applyFill="1" applyBorder="1" applyAlignment="1">
      <alignment horizontal="center"/>
    </xf>
    <xf numFmtId="0" fontId="7" fillId="0" borderId="0" xfId="1" applyBorder="1" applyAlignment="1">
      <alignment horizontal="left"/>
    </xf>
    <xf numFmtId="0" fontId="0" fillId="0" borderId="0" xfId="0" applyBorder="1" applyAlignment="1">
      <alignment horizontal="center"/>
    </xf>
    <xf numFmtId="0" fontId="12" fillId="0" borderId="0" xfId="0" applyFont="1" applyBorder="1" applyAlignment="1">
      <alignment horizontal="right"/>
    </xf>
    <xf numFmtId="0" fontId="12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16" fontId="12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0" fillId="0" borderId="16" xfId="0" applyBorder="1"/>
    <xf numFmtId="0" fontId="11" fillId="0" borderId="0" xfId="0" applyFont="1" applyAlignment="1">
      <alignment horizontal="right"/>
    </xf>
    <xf numFmtId="0" fontId="0" fillId="0" borderId="0" xfId="0" applyAlignment="1"/>
    <xf numFmtId="0" fontId="0" fillId="0" borderId="13" xfId="0" applyBorder="1" applyAlignment="1">
      <alignment wrapText="1"/>
    </xf>
    <xf numFmtId="0" fontId="0" fillId="0" borderId="17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horizontal="center" wrapText="1"/>
    </xf>
    <xf numFmtId="0" fontId="11" fillId="0" borderId="13" xfId="0" applyFont="1" applyBorder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25" fillId="0" borderId="0" xfId="0" applyFont="1" applyAlignment="1">
      <alignment horizontal="center" vertical="center"/>
    </xf>
    <xf numFmtId="0" fontId="7" fillId="0" borderId="0" xfId="1"/>
    <xf numFmtId="0" fontId="12" fillId="0" borderId="0" xfId="0" applyFont="1"/>
    <xf numFmtId="0" fontId="27" fillId="0" borderId="0" xfId="0" applyFont="1" applyFill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3" xfId="0" applyFont="1" applyBorder="1"/>
    <xf numFmtId="0" fontId="1" fillId="0" borderId="0" xfId="0" applyFont="1" applyAlignment="1">
      <alignment horizontal="center"/>
    </xf>
    <xf numFmtId="0" fontId="26" fillId="5" borderId="16" xfId="0" applyFont="1" applyFill="1" applyBorder="1" applyAlignment="1">
      <alignment horizontal="center" vertical="center"/>
    </xf>
    <xf numFmtId="0" fontId="26" fillId="5" borderId="17" xfId="0" applyFont="1" applyFill="1" applyBorder="1" applyAlignment="1">
      <alignment horizontal="center" vertical="center"/>
    </xf>
    <xf numFmtId="0" fontId="26" fillId="5" borderId="18" xfId="0" applyFont="1" applyFill="1" applyBorder="1" applyAlignment="1">
      <alignment horizontal="center" vertical="center"/>
    </xf>
    <xf numFmtId="0" fontId="27" fillId="6" borderId="0" xfId="0" applyFont="1" applyFill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0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26" fillId="0" borderId="17" xfId="0" applyFont="1" applyBorder="1" applyAlignment="1">
      <alignment horizontal="center"/>
    </xf>
    <xf numFmtId="0" fontId="26" fillId="0" borderId="18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7" fillId="0" borderId="16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/>
    </xf>
    <xf numFmtId="0" fontId="12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3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circle"/>
            <c:size val="6"/>
            <c:spPr>
              <a:solidFill>
                <a:schemeClr val="accent1"/>
              </a:solidFill>
              <a:ln w="22225">
                <a:solidFill>
                  <a:schemeClr val="lt1"/>
                </a:solidFill>
                <a:round/>
              </a:ln>
              <a:effectLst/>
            </c:spPr>
          </c:marker>
          <c:xVal>
            <c:numRef>
              <c:f>'r2'!$E$2:$E$21</c:f>
              <c:numCache>
                <c:formatCode>General</c:formatCode>
                <c:ptCount val="20"/>
                <c:pt idx="0">
                  <c:v>4</c:v>
                </c:pt>
                <c:pt idx="1">
                  <c:v>8</c:v>
                </c:pt>
                <c:pt idx="2">
                  <c:v>9</c:v>
                </c:pt>
                <c:pt idx="3">
                  <c:v>12</c:v>
                </c:pt>
                <c:pt idx="4">
                  <c:v>9</c:v>
                </c:pt>
                <c:pt idx="5">
                  <c:v>17</c:v>
                </c:pt>
                <c:pt idx="6">
                  <c:v>11</c:v>
                </c:pt>
                <c:pt idx="7">
                  <c:v>15</c:v>
                </c:pt>
                <c:pt idx="8">
                  <c:v>14</c:v>
                </c:pt>
                <c:pt idx="9">
                  <c:v>21</c:v>
                </c:pt>
                <c:pt idx="10">
                  <c:v>8</c:v>
                </c:pt>
                <c:pt idx="11">
                  <c:v>7</c:v>
                </c:pt>
                <c:pt idx="12">
                  <c:v>8</c:v>
                </c:pt>
                <c:pt idx="13">
                  <c:v>8</c:v>
                </c:pt>
                <c:pt idx="14">
                  <c:v>9</c:v>
                </c:pt>
                <c:pt idx="15">
                  <c:v>18</c:v>
                </c:pt>
                <c:pt idx="16">
                  <c:v>19</c:v>
                </c:pt>
                <c:pt idx="17">
                  <c:v>17</c:v>
                </c:pt>
                <c:pt idx="18">
                  <c:v>14</c:v>
                </c:pt>
                <c:pt idx="19">
                  <c:v>8</c:v>
                </c:pt>
              </c:numCache>
            </c:numRef>
          </c:xVal>
          <c:yVal>
            <c:numRef>
              <c:f>'r2'!$F$2:$F$21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3</c:v>
                </c:pt>
                <c:pt idx="5">
                  <c:v>5</c:v>
                </c:pt>
                <c:pt idx="6">
                  <c:v>2</c:v>
                </c:pt>
                <c:pt idx="7">
                  <c:v>4</c:v>
                </c:pt>
                <c:pt idx="8">
                  <c:v>5</c:v>
                </c:pt>
                <c:pt idx="9">
                  <c:v>7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5</c:v>
                </c:pt>
                <c:pt idx="16">
                  <c:v>6</c:v>
                </c:pt>
                <c:pt idx="17">
                  <c:v>6</c:v>
                </c:pt>
                <c:pt idx="18">
                  <c:v>5</c:v>
                </c:pt>
                <c:pt idx="19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94D-48CA-B98B-434D247CD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7172415"/>
        <c:axId val="1467175327"/>
      </c:scatterChart>
      <c:valAx>
        <c:axId val="14671724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alpha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7175327"/>
        <c:crosses val="autoZero"/>
        <c:crossBetween val="midCat"/>
      </c:valAx>
      <c:valAx>
        <c:axId val="14671753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alpha val="2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71724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PH"/>
              <a:t>Height and Red flowers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xVal>
            <c:numRef>
              <c:f>'r1'!$C$2:$C$21</c:f>
              <c:numCache>
                <c:formatCode>General</c:formatCode>
                <c:ptCount val="20"/>
                <c:pt idx="0">
                  <c:v>16</c:v>
                </c:pt>
                <c:pt idx="1">
                  <c:v>18</c:v>
                </c:pt>
                <c:pt idx="2">
                  <c:v>22</c:v>
                </c:pt>
                <c:pt idx="3">
                  <c:v>27</c:v>
                </c:pt>
                <c:pt idx="4">
                  <c:v>25</c:v>
                </c:pt>
                <c:pt idx="5">
                  <c:v>29</c:v>
                </c:pt>
                <c:pt idx="6">
                  <c:v>26</c:v>
                </c:pt>
                <c:pt idx="7">
                  <c:v>28</c:v>
                </c:pt>
                <c:pt idx="8">
                  <c:v>30</c:v>
                </c:pt>
                <c:pt idx="9">
                  <c:v>32</c:v>
                </c:pt>
                <c:pt idx="10">
                  <c:v>27</c:v>
                </c:pt>
                <c:pt idx="11">
                  <c:v>18</c:v>
                </c:pt>
                <c:pt idx="12">
                  <c:v>20</c:v>
                </c:pt>
                <c:pt idx="13">
                  <c:v>22</c:v>
                </c:pt>
                <c:pt idx="14">
                  <c:v>24</c:v>
                </c:pt>
                <c:pt idx="15">
                  <c:v>27</c:v>
                </c:pt>
                <c:pt idx="16">
                  <c:v>30</c:v>
                </c:pt>
                <c:pt idx="17">
                  <c:v>32</c:v>
                </c:pt>
                <c:pt idx="18">
                  <c:v>27</c:v>
                </c:pt>
                <c:pt idx="19">
                  <c:v>15</c:v>
                </c:pt>
              </c:numCache>
            </c:numRef>
          </c:xVal>
          <c:yVal>
            <c:numRef>
              <c:f>'r1'!$D$2:$D$21</c:f>
              <c:numCache>
                <c:formatCode>General</c:formatCode>
                <c:ptCount val="20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3</c:v>
                </c:pt>
                <c:pt idx="5">
                  <c:v>9</c:v>
                </c:pt>
                <c:pt idx="6">
                  <c:v>5</c:v>
                </c:pt>
                <c:pt idx="7">
                  <c:v>8</c:v>
                </c:pt>
                <c:pt idx="8">
                  <c:v>5</c:v>
                </c:pt>
                <c:pt idx="9">
                  <c:v>8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10</c:v>
                </c:pt>
                <c:pt idx="16">
                  <c:v>8</c:v>
                </c:pt>
                <c:pt idx="17">
                  <c:v>5</c:v>
                </c:pt>
                <c:pt idx="18">
                  <c:v>7</c:v>
                </c:pt>
                <c:pt idx="19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BD2-4722-BDAC-00E93C1B12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5767728"/>
        <c:axId val="225768560"/>
      </c:scatterChart>
      <c:valAx>
        <c:axId val="225767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5768560"/>
        <c:crosses val="autoZero"/>
        <c:crossBetween val="midCat"/>
      </c:valAx>
      <c:valAx>
        <c:axId val="225768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57677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_xlchart.v1.0</cx:f>
      </cx:numDim>
    </cx:data>
  </cx:chartData>
  <cx:chart>
    <cx:title pos="t" align="ctr" overlay="0">
      <cx:tx>
        <cx:txData>
          <cx:v>Fertilizer B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Fertilizer B</a:t>
          </a:r>
        </a:p>
      </cx:txPr>
    </cx:title>
    <cx:plotArea>
      <cx:plotAreaRegion>
        <cx:series layoutId="boxWhisker" uniqueId="{D47FECA3-80D6-44E4-952A-129EE8D3EAEF}"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</cx:chartData>
  <cx:chart>
    <cx:title pos="t" align="ctr" overlay="0"/>
    <cx:plotArea>
      <cx:plotAreaRegion>
        <cx:series layoutId="boxWhisker" uniqueId="{BCA7EE00-9AE4-481B-8624-219DC5ECA89F}"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7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>
            <a:alpha val="25000"/>
          </a:schemeClr>
        </a:solidFill>
        <a:round/>
      </a:ln>
    </cs:spPr>
    <cs:defRPr sz="900" b="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gradFill>
          <a:gsLst>
            <a:gs pos="79000">
              <a:schemeClr val="phClr"/>
            </a:gs>
            <a:gs pos="0">
              <a:schemeClr val="lt1">
                <a:alpha val="6000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microsoft.com/office/2014/relationships/chartEx" Target="../charts/chartEx1.xml"/><Relationship Id="rId4" Type="http://schemas.microsoft.com/office/2014/relationships/chartEx" Target="../charts/chartEx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342900</xdr:colOff>
      <xdr:row>1</xdr:row>
      <xdr:rowOff>106680</xdr:rowOff>
    </xdr:from>
    <xdr:to>
      <xdr:col>8</xdr:col>
      <xdr:colOff>449580</xdr:colOff>
      <xdr:row>12</xdr:row>
      <xdr:rowOff>45720</xdr:rowOff>
    </xdr:to>
    <xdr:pic>
      <xdr:nvPicPr>
        <xdr:cNvPr id="2" name="Picture 1" descr="Mutabilis">
          <a:extLst>
            <a:ext uri="{FF2B5EF4-FFF2-40B4-BE49-F238E27FC236}">
              <a16:creationId xmlns:a16="http://schemas.microsoft.com/office/drawing/2014/main" id="{F8313FCB-CB3D-4300-9DE0-8BCEBD142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9100" y="327660"/>
          <a:ext cx="2118360" cy="2118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99060</xdr:rowOff>
    </xdr:from>
    <xdr:ext cx="1295399" cy="593304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09BB5A0-1366-4E42-B888-9381715B29B2}"/>
            </a:ext>
          </a:extLst>
        </xdr:cNvPr>
        <xdr:cNvSpPr/>
      </xdr:nvSpPr>
      <xdr:spPr>
        <a:xfrm>
          <a:off x="6766560" y="99060"/>
          <a:ext cx="1295399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32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Step-1</a:t>
          </a:r>
        </a:p>
      </xdr:txBody>
    </xdr:sp>
    <xdr:clientData/>
  </xdr:oneCellAnchor>
  <xdr:oneCellAnchor>
    <xdr:from>
      <xdr:col>7</xdr:col>
      <xdr:colOff>0</xdr:colOff>
      <xdr:row>5</xdr:row>
      <xdr:rowOff>7620</xdr:rowOff>
    </xdr:from>
    <xdr:ext cx="1272540" cy="593304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DCFFA55-E02D-4D59-82CF-48EB5134BEF4}"/>
            </a:ext>
          </a:extLst>
        </xdr:cNvPr>
        <xdr:cNvSpPr/>
      </xdr:nvSpPr>
      <xdr:spPr>
        <a:xfrm>
          <a:off x="6789420" y="1188720"/>
          <a:ext cx="1272540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32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Step-2</a:t>
          </a:r>
        </a:p>
      </xdr:txBody>
    </xdr:sp>
    <xdr:clientData/>
  </xdr:oneCellAnchor>
  <xdr:oneCellAnchor>
    <xdr:from>
      <xdr:col>7</xdr:col>
      <xdr:colOff>22860</xdr:colOff>
      <xdr:row>11</xdr:row>
      <xdr:rowOff>53340</xdr:rowOff>
    </xdr:from>
    <xdr:ext cx="1272540" cy="593304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FCC54D0-CE3C-44E8-ACA8-E349D57BC369}"/>
            </a:ext>
          </a:extLst>
        </xdr:cNvPr>
        <xdr:cNvSpPr/>
      </xdr:nvSpPr>
      <xdr:spPr>
        <a:xfrm>
          <a:off x="6812280" y="2590800"/>
          <a:ext cx="1272540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32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Step-3</a:t>
          </a:r>
        </a:p>
      </xdr:txBody>
    </xdr:sp>
    <xdr:clientData/>
  </xdr:oneCellAnchor>
  <xdr:oneCellAnchor>
    <xdr:from>
      <xdr:col>13</xdr:col>
      <xdr:colOff>502920</xdr:colOff>
      <xdr:row>0</xdr:row>
      <xdr:rowOff>38100</xdr:rowOff>
    </xdr:from>
    <xdr:ext cx="1272540" cy="593304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10CF8E42-DA10-4677-A23B-35520B1034E6}"/>
            </a:ext>
          </a:extLst>
        </xdr:cNvPr>
        <xdr:cNvSpPr/>
      </xdr:nvSpPr>
      <xdr:spPr>
        <a:xfrm>
          <a:off x="11315700" y="38100"/>
          <a:ext cx="1272540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32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Step-4</a:t>
          </a:r>
        </a:p>
      </xdr:txBody>
    </xdr:sp>
    <xdr:clientData/>
  </xdr:oneCellAnchor>
  <xdr:oneCellAnchor>
    <xdr:from>
      <xdr:col>13</xdr:col>
      <xdr:colOff>525780</xdr:colOff>
      <xdr:row>6</xdr:row>
      <xdr:rowOff>106680</xdr:rowOff>
    </xdr:from>
    <xdr:ext cx="1272540" cy="593304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F93F78F0-C77A-4EBA-A2D9-DC2FAEC0F855}"/>
            </a:ext>
          </a:extLst>
        </xdr:cNvPr>
        <xdr:cNvSpPr/>
      </xdr:nvSpPr>
      <xdr:spPr>
        <a:xfrm>
          <a:off x="11483340" y="1485900"/>
          <a:ext cx="1272540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32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Step-5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640080</xdr:colOff>
      <xdr:row>0</xdr:row>
      <xdr:rowOff>0</xdr:rowOff>
    </xdr:from>
    <xdr:ext cx="1295399" cy="593304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6F750F5-6E07-4434-8A90-D1078D63CC9B}"/>
            </a:ext>
          </a:extLst>
        </xdr:cNvPr>
        <xdr:cNvSpPr/>
      </xdr:nvSpPr>
      <xdr:spPr>
        <a:xfrm>
          <a:off x="5844540" y="0"/>
          <a:ext cx="1295399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32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Step-1</a:t>
          </a:r>
        </a:p>
      </xdr:txBody>
    </xdr:sp>
    <xdr:clientData/>
  </xdr:oneCellAnchor>
  <xdr:oneCellAnchor>
    <xdr:from>
      <xdr:col>6</xdr:col>
      <xdr:colOff>617220</xdr:colOff>
      <xdr:row>5</xdr:row>
      <xdr:rowOff>45720</xdr:rowOff>
    </xdr:from>
    <xdr:ext cx="1272540" cy="593304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72929C8D-D73D-4931-8248-1A015BCD4941}"/>
            </a:ext>
          </a:extLst>
        </xdr:cNvPr>
        <xdr:cNvSpPr/>
      </xdr:nvSpPr>
      <xdr:spPr>
        <a:xfrm>
          <a:off x="5821680" y="1104900"/>
          <a:ext cx="1272540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32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Step-2</a:t>
          </a:r>
        </a:p>
      </xdr:txBody>
    </xdr:sp>
    <xdr:clientData/>
  </xdr:oneCellAnchor>
  <xdr:oneCellAnchor>
    <xdr:from>
      <xdr:col>7</xdr:col>
      <xdr:colOff>7620</xdr:colOff>
      <xdr:row>11</xdr:row>
      <xdr:rowOff>99060</xdr:rowOff>
    </xdr:from>
    <xdr:ext cx="1272540" cy="593304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FB600B1C-EC17-4392-91D6-E5A927130A3E}"/>
            </a:ext>
          </a:extLst>
        </xdr:cNvPr>
        <xdr:cNvSpPr/>
      </xdr:nvSpPr>
      <xdr:spPr>
        <a:xfrm>
          <a:off x="5882640" y="2606040"/>
          <a:ext cx="1272540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32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Step-3</a:t>
          </a:r>
        </a:p>
      </xdr:txBody>
    </xdr:sp>
    <xdr:clientData/>
  </xdr:oneCellAnchor>
  <xdr:oneCellAnchor>
    <xdr:from>
      <xdr:col>14</xdr:col>
      <xdr:colOff>411480</xdr:colOff>
      <xdr:row>0</xdr:row>
      <xdr:rowOff>0</xdr:rowOff>
    </xdr:from>
    <xdr:ext cx="1272540" cy="593304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E838E122-D4EC-4BDF-B63E-59FFE15167AA}"/>
            </a:ext>
          </a:extLst>
        </xdr:cNvPr>
        <xdr:cNvSpPr/>
      </xdr:nvSpPr>
      <xdr:spPr>
        <a:xfrm>
          <a:off x="11094720" y="0"/>
          <a:ext cx="1272540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32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Step-4</a:t>
          </a:r>
        </a:p>
      </xdr:txBody>
    </xdr:sp>
    <xdr:clientData/>
  </xdr:oneCellAnchor>
  <xdr:oneCellAnchor>
    <xdr:from>
      <xdr:col>14</xdr:col>
      <xdr:colOff>480060</xdr:colOff>
      <xdr:row>6</xdr:row>
      <xdr:rowOff>152400</xdr:rowOff>
    </xdr:from>
    <xdr:ext cx="1272540" cy="593304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9036F1B6-36BA-46D5-ADDE-A4BBA3C4D818}"/>
            </a:ext>
          </a:extLst>
        </xdr:cNvPr>
        <xdr:cNvSpPr/>
      </xdr:nvSpPr>
      <xdr:spPr>
        <a:xfrm>
          <a:off x="11163300" y="1531620"/>
          <a:ext cx="1272540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32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Step-5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609600</xdr:colOff>
      <xdr:row>1</xdr:row>
      <xdr:rowOff>129540</xdr:rowOff>
    </xdr:from>
    <xdr:to>
      <xdr:col>18</xdr:col>
      <xdr:colOff>198120</xdr:colOff>
      <xdr:row>12</xdr:row>
      <xdr:rowOff>129540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62905D62-547E-4252-9835-896E520EC8C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525000" y="350520"/>
              <a:ext cx="4282440" cy="21793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P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1135381</xdr:colOff>
      <xdr:row>16</xdr:row>
      <xdr:rowOff>103926</xdr:rowOff>
    </xdr:from>
    <xdr:to>
      <xdr:col>1</xdr:col>
      <xdr:colOff>822960</xdr:colOff>
      <xdr:row>24</xdr:row>
      <xdr:rowOff>4034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A39539B-525D-4834-8DA7-D59918790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5381" y="3502446"/>
          <a:ext cx="1531619" cy="1519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922020</xdr:colOff>
      <xdr:row>29</xdr:row>
      <xdr:rowOff>175260</xdr:rowOff>
    </xdr:from>
    <xdr:to>
      <xdr:col>12</xdr:col>
      <xdr:colOff>655320</xdr:colOff>
      <xdr:row>41</xdr:row>
      <xdr:rowOff>137161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5455877-DFEA-4EBB-8F73-F02D3B04E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020" y="6179820"/>
          <a:ext cx="9319260" cy="2339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277761</xdr:colOff>
      <xdr:row>0</xdr:row>
      <xdr:rowOff>186812</xdr:rowOff>
    </xdr:from>
    <xdr:to>
      <xdr:col>8</xdr:col>
      <xdr:colOff>235973</xdr:colOff>
      <xdr:row>9</xdr:row>
      <xdr:rowOff>172064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5BE4A475-509A-4945-B269-AEC6447EB65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827206" y="186812"/>
              <a:ext cx="3301180" cy="177963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PH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2</xdr:row>
      <xdr:rowOff>53340</xdr:rowOff>
    </xdr:from>
    <xdr:to>
      <xdr:col>8</xdr:col>
      <xdr:colOff>22860</xdr:colOff>
      <xdr:row>8</xdr:row>
      <xdr:rowOff>1185710</xdr:rowOff>
    </xdr:to>
    <xdr:pic>
      <xdr:nvPicPr>
        <xdr:cNvPr id="2" name="Picture 1" descr="Farmgirl Flowers - all4theloveofflowers">
          <a:extLst>
            <a:ext uri="{FF2B5EF4-FFF2-40B4-BE49-F238E27FC236}">
              <a16:creationId xmlns:a16="http://schemas.microsoft.com/office/drawing/2014/main" id="{01E82B08-039E-4934-883A-DC9772906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41020"/>
          <a:ext cx="4853940" cy="32278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7620</xdr:colOff>
      <xdr:row>2</xdr:row>
      <xdr:rowOff>30480</xdr:rowOff>
    </xdr:from>
    <xdr:to>
      <xdr:col>10</xdr:col>
      <xdr:colOff>594360</xdr:colOff>
      <xdr:row>5</xdr:row>
      <xdr:rowOff>335280</xdr:rowOff>
    </xdr:to>
    <xdr:pic>
      <xdr:nvPicPr>
        <xdr:cNvPr id="3" name="Picture 2" descr="Mutabilis Rose | Garden Style San Antonio">
          <a:extLst>
            <a:ext uri="{FF2B5EF4-FFF2-40B4-BE49-F238E27FC236}">
              <a16:creationId xmlns:a16="http://schemas.microsoft.com/office/drawing/2014/main" id="{46EE9B59-DDE7-4D36-89B7-5C28EDBEE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3780" y="548640"/>
          <a:ext cx="1257300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</xdr:colOff>
      <xdr:row>2</xdr:row>
      <xdr:rowOff>83635</xdr:rowOff>
    </xdr:from>
    <xdr:ext cx="1295399" cy="593304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842E73B-1459-4616-A1E4-7E8D1AB464A8}"/>
            </a:ext>
          </a:extLst>
        </xdr:cNvPr>
        <xdr:cNvSpPr/>
      </xdr:nvSpPr>
      <xdr:spPr>
        <a:xfrm>
          <a:off x="15240" y="479875"/>
          <a:ext cx="1295399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32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Step-1</a:t>
          </a:r>
        </a:p>
      </xdr:txBody>
    </xdr:sp>
    <xdr:clientData/>
  </xdr:oneCellAnchor>
  <xdr:oneCellAnchor>
    <xdr:from>
      <xdr:col>0</xdr:col>
      <xdr:colOff>0</xdr:colOff>
      <xdr:row>8</xdr:row>
      <xdr:rowOff>114300</xdr:rowOff>
    </xdr:from>
    <xdr:ext cx="1272540" cy="593304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F7C6B25-AF46-4C25-9FF1-0E317DD2A832}"/>
            </a:ext>
          </a:extLst>
        </xdr:cNvPr>
        <xdr:cNvSpPr/>
      </xdr:nvSpPr>
      <xdr:spPr>
        <a:xfrm>
          <a:off x="0" y="2042160"/>
          <a:ext cx="1272540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32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Step-2</a:t>
          </a:r>
        </a:p>
      </xdr:txBody>
    </xdr:sp>
    <xdr:clientData/>
  </xdr:oneCellAnchor>
  <xdr:oneCellAnchor>
    <xdr:from>
      <xdr:col>8</xdr:col>
      <xdr:colOff>1112520</xdr:colOff>
      <xdr:row>0</xdr:row>
      <xdr:rowOff>99060</xdr:rowOff>
    </xdr:from>
    <xdr:ext cx="1272540" cy="593304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32E82FE9-5BAB-44CE-A10A-E82D48B3381B}"/>
            </a:ext>
          </a:extLst>
        </xdr:cNvPr>
        <xdr:cNvSpPr/>
      </xdr:nvSpPr>
      <xdr:spPr>
        <a:xfrm>
          <a:off x="9906000" y="99060"/>
          <a:ext cx="1272540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32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Step-3</a:t>
          </a:r>
        </a:p>
      </xdr:txBody>
    </xdr:sp>
    <xdr:clientData/>
  </xdr:oneCellAnchor>
  <xdr:oneCellAnchor>
    <xdr:from>
      <xdr:col>12</xdr:col>
      <xdr:colOff>1120140</xdr:colOff>
      <xdr:row>0</xdr:row>
      <xdr:rowOff>76200</xdr:rowOff>
    </xdr:from>
    <xdr:ext cx="1272540" cy="593304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BA8227B6-DD55-47C8-A6EA-ECE69B5142E3}"/>
            </a:ext>
          </a:extLst>
        </xdr:cNvPr>
        <xdr:cNvSpPr/>
      </xdr:nvSpPr>
      <xdr:spPr>
        <a:xfrm>
          <a:off x="11772900" y="76200"/>
          <a:ext cx="1272540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32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Step-4</a:t>
          </a:r>
        </a:p>
      </xdr:txBody>
    </xdr:sp>
    <xdr:clientData/>
  </xdr:oneCellAnchor>
  <xdr:oneCellAnchor>
    <xdr:from>
      <xdr:col>12</xdr:col>
      <xdr:colOff>1226820</xdr:colOff>
      <xdr:row>12</xdr:row>
      <xdr:rowOff>0</xdr:rowOff>
    </xdr:from>
    <xdr:ext cx="1272540" cy="593304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F9B205A3-7134-49A1-84B1-7734A32FFD3B}"/>
            </a:ext>
          </a:extLst>
        </xdr:cNvPr>
        <xdr:cNvSpPr/>
      </xdr:nvSpPr>
      <xdr:spPr>
        <a:xfrm>
          <a:off x="11315700" y="2857500"/>
          <a:ext cx="1272540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32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Step-5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0</xdr:rowOff>
    </xdr:from>
    <xdr:to>
      <xdr:col>14</xdr:col>
      <xdr:colOff>91440</xdr:colOff>
      <xdr:row>26</xdr:row>
      <xdr:rowOff>145162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EDC784-8CF0-4CCC-9340-0F8CFC650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0"/>
          <a:ext cx="9395460" cy="52962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137160</xdr:rowOff>
    </xdr:from>
    <xdr:ext cx="1295399" cy="593304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7AA1589-20C2-4B94-8825-64D184FC79D3}"/>
            </a:ext>
          </a:extLst>
        </xdr:cNvPr>
        <xdr:cNvSpPr/>
      </xdr:nvSpPr>
      <xdr:spPr>
        <a:xfrm>
          <a:off x="0" y="335280"/>
          <a:ext cx="1295399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32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Step-1</a:t>
          </a:r>
        </a:p>
      </xdr:txBody>
    </xdr:sp>
    <xdr:clientData/>
  </xdr:oneCellAnchor>
  <xdr:oneCellAnchor>
    <xdr:from>
      <xdr:col>0</xdr:col>
      <xdr:colOff>0</xdr:colOff>
      <xdr:row>8</xdr:row>
      <xdr:rowOff>152400</xdr:rowOff>
    </xdr:from>
    <xdr:ext cx="1272540" cy="593304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050F697-2ECC-4D7B-9E30-E0C671D7430E}"/>
            </a:ext>
          </a:extLst>
        </xdr:cNvPr>
        <xdr:cNvSpPr/>
      </xdr:nvSpPr>
      <xdr:spPr>
        <a:xfrm>
          <a:off x="0" y="2080260"/>
          <a:ext cx="1272540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32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Step-2</a:t>
          </a:r>
        </a:p>
      </xdr:txBody>
    </xdr:sp>
    <xdr:clientData/>
  </xdr:oneCellAnchor>
  <xdr:oneCellAnchor>
    <xdr:from>
      <xdr:col>8</xdr:col>
      <xdr:colOff>1264920</xdr:colOff>
      <xdr:row>0</xdr:row>
      <xdr:rowOff>106680</xdr:rowOff>
    </xdr:from>
    <xdr:ext cx="1272540" cy="593304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C052BD40-D7DD-40FC-AEA3-6B74B8BA3B38}"/>
            </a:ext>
          </a:extLst>
        </xdr:cNvPr>
        <xdr:cNvSpPr/>
      </xdr:nvSpPr>
      <xdr:spPr>
        <a:xfrm>
          <a:off x="7475220" y="106680"/>
          <a:ext cx="1272540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32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Step-3</a:t>
          </a:r>
        </a:p>
      </xdr:txBody>
    </xdr:sp>
    <xdr:clientData/>
  </xdr:oneCellAnchor>
  <xdr:oneCellAnchor>
    <xdr:from>
      <xdr:col>13</xdr:col>
      <xdr:colOff>152400</xdr:colOff>
      <xdr:row>0</xdr:row>
      <xdr:rowOff>175260</xdr:rowOff>
    </xdr:from>
    <xdr:ext cx="1272540" cy="593304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E0BCEF-B248-4558-9D07-3688D6BF99AE}"/>
            </a:ext>
          </a:extLst>
        </xdr:cNvPr>
        <xdr:cNvSpPr/>
      </xdr:nvSpPr>
      <xdr:spPr>
        <a:xfrm>
          <a:off x="10995660" y="175260"/>
          <a:ext cx="1272540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32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Step-4</a:t>
          </a:r>
        </a:p>
      </xdr:txBody>
    </xdr:sp>
    <xdr:clientData/>
  </xdr:oneCellAnchor>
  <xdr:oneCellAnchor>
    <xdr:from>
      <xdr:col>13</xdr:col>
      <xdr:colOff>251460</xdr:colOff>
      <xdr:row>11</xdr:row>
      <xdr:rowOff>99060</xdr:rowOff>
    </xdr:from>
    <xdr:ext cx="1272540" cy="593304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F705B2AD-B687-4AD9-B23D-08A30F09106D}"/>
            </a:ext>
          </a:extLst>
        </xdr:cNvPr>
        <xdr:cNvSpPr/>
      </xdr:nvSpPr>
      <xdr:spPr>
        <a:xfrm>
          <a:off x="11094720" y="2758440"/>
          <a:ext cx="1272540" cy="593304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3200" b="1" cap="none" spc="0">
              <a:ln w="12700">
                <a:solidFill>
                  <a:schemeClr val="accent1"/>
                </a:solidFill>
                <a:prstDash val="solid"/>
              </a:ln>
              <a:pattFill prst="pct50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effectLst>
                <a:outerShdw dist="38100" dir="2640000" algn="bl" rotWithShape="0">
                  <a:schemeClr val="accent1"/>
                </a:outerShdw>
              </a:effectLst>
            </a:rPr>
            <a:t>Step-5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220980</xdr:colOff>
      <xdr:row>0</xdr:row>
      <xdr:rowOff>0</xdr:rowOff>
    </xdr:from>
    <xdr:to>
      <xdr:col>19</xdr:col>
      <xdr:colOff>121920</xdr:colOff>
      <xdr:row>21</xdr:row>
      <xdr:rowOff>480060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ACE7CD-DBFB-407C-9362-7193A25A5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6020" y="0"/>
          <a:ext cx="3924300" cy="4960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121920</xdr:colOff>
      <xdr:row>10</xdr:row>
      <xdr:rowOff>121920</xdr:rowOff>
    </xdr:from>
    <xdr:to>
      <xdr:col>13</xdr:col>
      <xdr:colOff>411480</xdr:colOff>
      <xdr:row>13</xdr:row>
      <xdr:rowOff>160020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3E99BDF6-EEDF-41C3-B715-849E32787C1B}"/>
            </a:ext>
          </a:extLst>
        </xdr:cNvPr>
        <xdr:cNvCxnSpPr/>
      </xdr:nvCxnSpPr>
      <xdr:spPr>
        <a:xfrm flipV="1">
          <a:off x="7955280" y="2331720"/>
          <a:ext cx="2301240" cy="632460"/>
        </a:xfrm>
        <a:prstGeom prst="straightConnector1">
          <a:avLst/>
        </a:prstGeom>
        <a:ln w="76200"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262890</xdr:colOff>
      <xdr:row>0</xdr:row>
      <xdr:rowOff>0</xdr:rowOff>
    </xdr:from>
    <xdr:to>
      <xdr:col>13</xdr:col>
      <xdr:colOff>26670</xdr:colOff>
      <xdr:row>12</xdr:row>
      <xdr:rowOff>137160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D9D782F-24C7-4C70-B2C5-813ABF723F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636270</xdr:colOff>
      <xdr:row>0</xdr:row>
      <xdr:rowOff>57150</xdr:rowOff>
    </xdr:from>
    <xdr:to>
      <xdr:col>12</xdr:col>
      <xdr:colOff>693420</xdr:colOff>
      <xdr:row>9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62999E6-1FCD-44C3-881E-DAB165D4B2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160020</xdr:colOff>
      <xdr:row>0</xdr:row>
      <xdr:rowOff>0</xdr:rowOff>
    </xdr:from>
    <xdr:to>
      <xdr:col>19</xdr:col>
      <xdr:colOff>60960</xdr:colOff>
      <xdr:row>20</xdr:row>
      <xdr:rowOff>106680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4520F19-60B8-4EE2-A7EF-030C20A9D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5540" y="0"/>
          <a:ext cx="3924300" cy="4389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30480</xdr:colOff>
      <xdr:row>13</xdr:row>
      <xdr:rowOff>121920</xdr:rowOff>
    </xdr:from>
    <xdr:to>
      <xdr:col>13</xdr:col>
      <xdr:colOff>350520</xdr:colOff>
      <xdr:row>14</xdr:row>
      <xdr:rowOff>91440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B369ACFB-427B-474F-B603-6DCF9BFE7AA2}"/>
            </a:ext>
          </a:extLst>
        </xdr:cNvPr>
        <xdr:cNvCxnSpPr/>
      </xdr:nvCxnSpPr>
      <xdr:spPr>
        <a:xfrm>
          <a:off x="8305800" y="2948940"/>
          <a:ext cx="1920240" cy="182880"/>
        </a:xfrm>
        <a:prstGeom prst="straightConnector1">
          <a:avLst/>
        </a:prstGeom>
        <a:ln w="76200"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76200</xdr:colOff>
      <xdr:row>10</xdr:row>
      <xdr:rowOff>7620</xdr:rowOff>
    </xdr:from>
    <xdr:to>
      <xdr:col>12</xdr:col>
      <xdr:colOff>266700</xdr:colOff>
      <xdr:row>12</xdr:row>
      <xdr:rowOff>144780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C267336-17FC-4416-97F4-C94EB0011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0400" y="2240280"/>
          <a:ext cx="220218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9</xdr:col>
      <xdr:colOff>419100</xdr:colOff>
      <xdr:row>26</xdr:row>
      <xdr:rowOff>48713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4002F8-0EB0-493E-AFE8-F520893C4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6416040" cy="5199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socscistatistics.com/tests/chisquare2/default2.aspx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statistics.laerd.com/statistical-guides/measures-of-spread-standard-deviation.ph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D5F83-04C9-40DB-A75E-D92809014E04}">
  <dimension ref="A1:D16"/>
  <sheetViews>
    <sheetView topLeftCell="A2" zoomScale="179" zoomScaleNormal="179" workbookViewId="0">
      <selection activeCell="D14" sqref="D14"/>
    </sheetView>
  </sheetViews>
  <sheetFormatPr defaultRowHeight="15.6" x14ac:dyDescent="0.3"/>
  <cols>
    <col min="1" max="1" width="23.3984375" customWidth="1"/>
    <col min="2" max="2" width="11.3984375" customWidth="1"/>
    <col min="3" max="3" width="11" customWidth="1"/>
  </cols>
  <sheetData>
    <row r="1" spans="1:4" ht="17.399999999999999" x14ac:dyDescent="0.3">
      <c r="A1" s="80" t="s">
        <v>179</v>
      </c>
      <c r="B1" s="80"/>
      <c r="C1" s="80"/>
      <c r="D1" s="80"/>
    </row>
    <row r="2" spans="1:4" x14ac:dyDescent="0.3">
      <c r="B2" t="s">
        <v>2</v>
      </c>
      <c r="C2" t="s">
        <v>3</v>
      </c>
    </row>
    <row r="3" spans="1:4" x14ac:dyDescent="0.3">
      <c r="B3" s="1">
        <v>3</v>
      </c>
      <c r="C3" s="1">
        <v>10</v>
      </c>
    </row>
    <row r="4" spans="1:4" x14ac:dyDescent="0.3">
      <c r="B4" s="1">
        <v>4</v>
      </c>
      <c r="C4" s="1">
        <v>11</v>
      </c>
    </row>
    <row r="5" spans="1:4" x14ac:dyDescent="0.3">
      <c r="B5" s="1">
        <v>6</v>
      </c>
      <c r="C5" s="1">
        <v>12</v>
      </c>
    </row>
    <row r="6" spans="1:4" x14ac:dyDescent="0.3">
      <c r="B6" s="1">
        <v>12</v>
      </c>
      <c r="C6" s="1">
        <v>12</v>
      </c>
    </row>
    <row r="7" spans="1:4" x14ac:dyDescent="0.3">
      <c r="B7" s="1">
        <v>15</v>
      </c>
      <c r="C7" s="1">
        <v>14</v>
      </c>
    </row>
    <row r="8" spans="1:4" x14ac:dyDescent="0.3">
      <c r="B8" s="1">
        <v>17</v>
      </c>
      <c r="C8" s="1">
        <v>14</v>
      </c>
    </row>
    <row r="9" spans="1:4" x14ac:dyDescent="0.3">
      <c r="B9" s="1">
        <v>18</v>
      </c>
      <c r="C9" s="1">
        <v>16</v>
      </c>
    </row>
    <row r="10" spans="1:4" x14ac:dyDescent="0.3">
      <c r="B10" s="1">
        <v>20</v>
      </c>
      <c r="C10" s="1">
        <v>16</v>
      </c>
    </row>
    <row r="11" spans="1:4" x14ac:dyDescent="0.3">
      <c r="B11" s="1">
        <v>23</v>
      </c>
      <c r="C11" s="1">
        <v>17</v>
      </c>
    </row>
    <row r="12" spans="1:4" x14ac:dyDescent="0.3">
      <c r="B12" s="1">
        <v>24</v>
      </c>
      <c r="C12" s="1">
        <v>18</v>
      </c>
    </row>
    <row r="13" spans="1:4" x14ac:dyDescent="0.3">
      <c r="B13" s="1">
        <v>34</v>
      </c>
      <c r="C13" s="1">
        <v>20</v>
      </c>
    </row>
    <row r="14" spans="1:4" ht="21" x14ac:dyDescent="0.4">
      <c r="A14" s="16" t="s">
        <v>109</v>
      </c>
      <c r="B14" s="8">
        <f>AVERAGE(B3:B13)</f>
        <v>16</v>
      </c>
      <c r="C14" s="8">
        <f>AVERAGE(C3:C13)</f>
        <v>14.545454545454545</v>
      </c>
    </row>
    <row r="15" spans="1:4" ht="21" x14ac:dyDescent="0.4">
      <c r="A15" s="16"/>
    </row>
    <row r="16" spans="1:4" ht="21" x14ac:dyDescent="0.4">
      <c r="A16" s="16"/>
    </row>
  </sheetData>
  <mergeCells count="1">
    <mergeCell ref="A1:D1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1B140-487B-4009-BC00-0AFCCBAC7FD0}">
  <dimension ref="L21:M22"/>
  <sheetViews>
    <sheetView workbookViewId="0">
      <selection activeCell="L25" sqref="L25"/>
    </sheetView>
  </sheetViews>
  <sheetFormatPr defaultRowHeight="15.6" x14ac:dyDescent="0.3"/>
  <sheetData>
    <row r="21" spans="12:13" x14ac:dyDescent="0.3">
      <c r="L21" t="s">
        <v>159</v>
      </c>
    </row>
    <row r="22" spans="12:13" x14ac:dyDescent="0.3">
      <c r="L22" t="s">
        <v>157</v>
      </c>
      <c r="M22" t="s">
        <v>158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598EF-B784-42B2-A371-6EDEF82288AD}">
  <dimension ref="A1:Q23"/>
  <sheetViews>
    <sheetView workbookViewId="0">
      <selection activeCell="N6" sqref="N6:Q6"/>
    </sheetView>
  </sheetViews>
  <sheetFormatPr defaultRowHeight="15.6" x14ac:dyDescent="0.3"/>
  <cols>
    <col min="3" max="3" width="12.5" customWidth="1"/>
    <col min="4" max="4" width="14" customWidth="1"/>
    <col min="5" max="5" width="10.8984375" customWidth="1"/>
    <col min="6" max="6" width="16.5" customWidth="1"/>
    <col min="9" max="9" width="10.69921875" customWidth="1"/>
    <col min="14" max="14" width="10.796875" customWidth="1"/>
    <col min="16" max="16" width="10.19921875" customWidth="1"/>
  </cols>
  <sheetData>
    <row r="1" spans="1:17" x14ac:dyDescent="0.3">
      <c r="B1" s="31" t="s">
        <v>33</v>
      </c>
      <c r="C1" s="31" t="s">
        <v>34</v>
      </c>
      <c r="D1" s="32" t="s">
        <v>46</v>
      </c>
      <c r="E1" s="32" t="s">
        <v>56</v>
      </c>
      <c r="F1" s="32" t="s">
        <v>128</v>
      </c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x14ac:dyDescent="0.3">
      <c r="A2" t="s">
        <v>35</v>
      </c>
      <c r="B2" s="1">
        <v>16</v>
      </c>
      <c r="C2" s="9">
        <v>1</v>
      </c>
      <c r="D2" s="10">
        <v>3</v>
      </c>
      <c r="E2" s="1">
        <f>SUM(C2:D2)</f>
        <v>4</v>
      </c>
      <c r="F2" s="9">
        <v>1</v>
      </c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x14ac:dyDescent="0.3">
      <c r="A3" t="s">
        <v>36</v>
      </c>
      <c r="B3" s="1">
        <v>18</v>
      </c>
      <c r="C3" s="9">
        <v>3</v>
      </c>
      <c r="D3" s="10">
        <v>5</v>
      </c>
      <c r="E3" s="1">
        <f t="shared" ref="E3:E21" si="0">SUM(C3:D3)</f>
        <v>8</v>
      </c>
      <c r="F3" s="9">
        <v>2</v>
      </c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ht="20.399999999999999" x14ac:dyDescent="0.35">
      <c r="A4" t="s">
        <v>37</v>
      </c>
      <c r="B4" s="1">
        <v>22</v>
      </c>
      <c r="C4" s="9">
        <v>3</v>
      </c>
      <c r="D4" s="10">
        <v>6</v>
      </c>
      <c r="E4" s="1">
        <f t="shared" si="0"/>
        <v>9</v>
      </c>
      <c r="F4" s="9">
        <v>2</v>
      </c>
      <c r="G4" s="27"/>
      <c r="H4" s="54" t="s">
        <v>142</v>
      </c>
      <c r="I4" s="28" t="s">
        <v>70</v>
      </c>
      <c r="J4" s="28"/>
      <c r="K4" s="28"/>
      <c r="L4" s="27"/>
      <c r="M4" s="27"/>
      <c r="N4" s="104" t="s">
        <v>139</v>
      </c>
      <c r="O4" s="104"/>
      <c r="P4" s="104"/>
      <c r="Q4" s="104"/>
    </row>
    <row r="5" spans="1:17" ht="22.8" x14ac:dyDescent="0.4">
      <c r="A5" t="s">
        <v>38</v>
      </c>
      <c r="B5" s="1">
        <v>27</v>
      </c>
      <c r="C5" s="9">
        <v>4</v>
      </c>
      <c r="D5" s="10">
        <v>8</v>
      </c>
      <c r="E5" s="1">
        <f t="shared" si="0"/>
        <v>12</v>
      </c>
      <c r="F5" s="9">
        <v>3</v>
      </c>
      <c r="G5" s="27"/>
      <c r="H5" s="54" t="s">
        <v>141</v>
      </c>
      <c r="I5" s="28" t="s">
        <v>71</v>
      </c>
      <c r="J5" s="28"/>
      <c r="K5" s="28"/>
      <c r="L5" s="27"/>
      <c r="M5" s="27"/>
      <c r="N5" s="106" t="s">
        <v>140</v>
      </c>
      <c r="O5" s="106"/>
      <c r="P5" s="106"/>
      <c r="Q5" s="106"/>
    </row>
    <row r="6" spans="1:17" ht="18" x14ac:dyDescent="0.35">
      <c r="A6" t="s">
        <v>39</v>
      </c>
      <c r="B6" s="1">
        <v>25</v>
      </c>
      <c r="C6" s="9">
        <v>3</v>
      </c>
      <c r="D6" s="10">
        <v>6</v>
      </c>
      <c r="E6" s="1">
        <f t="shared" si="0"/>
        <v>9</v>
      </c>
      <c r="F6" s="9">
        <v>3</v>
      </c>
      <c r="G6" s="27"/>
      <c r="H6" s="27"/>
      <c r="I6" s="27"/>
      <c r="J6" s="27"/>
      <c r="K6" s="27"/>
      <c r="L6" s="27"/>
      <c r="M6" s="27"/>
      <c r="N6" s="85" t="s">
        <v>143</v>
      </c>
      <c r="O6" s="85"/>
      <c r="P6" s="85"/>
      <c r="Q6" s="85"/>
    </row>
    <row r="7" spans="1:17" x14ac:dyDescent="0.3">
      <c r="A7" t="s">
        <v>40</v>
      </c>
      <c r="B7" s="1">
        <v>29</v>
      </c>
      <c r="C7" s="1">
        <v>9</v>
      </c>
      <c r="D7" s="1">
        <v>8</v>
      </c>
      <c r="E7" s="1">
        <f t="shared" si="0"/>
        <v>17</v>
      </c>
      <c r="F7" s="1">
        <v>4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</row>
    <row r="8" spans="1:17" x14ac:dyDescent="0.3">
      <c r="A8" t="s">
        <v>41</v>
      </c>
      <c r="B8" s="1">
        <v>26</v>
      </c>
      <c r="C8" s="9">
        <v>5</v>
      </c>
      <c r="D8" s="10">
        <v>6</v>
      </c>
      <c r="E8" s="1">
        <f t="shared" si="0"/>
        <v>11</v>
      </c>
      <c r="F8" s="9">
        <v>2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</row>
    <row r="9" spans="1:17" ht="21" x14ac:dyDescent="0.4">
      <c r="A9" t="s">
        <v>42</v>
      </c>
      <c r="B9" s="1">
        <v>28</v>
      </c>
      <c r="C9" s="1">
        <v>8</v>
      </c>
      <c r="D9" s="1">
        <v>7</v>
      </c>
      <c r="E9" s="1">
        <f t="shared" si="0"/>
        <v>15</v>
      </c>
      <c r="F9" s="1">
        <v>4</v>
      </c>
      <c r="G9" s="27"/>
      <c r="H9" s="107" t="s">
        <v>137</v>
      </c>
      <c r="I9" s="107"/>
      <c r="J9" s="40">
        <v>0.1</v>
      </c>
      <c r="K9" s="40">
        <v>0.05</v>
      </c>
      <c r="L9" s="40">
        <v>0.01</v>
      </c>
      <c r="M9" s="27"/>
      <c r="N9" s="27"/>
      <c r="O9" s="27"/>
      <c r="P9" s="27"/>
      <c r="Q9" s="27"/>
    </row>
    <row r="10" spans="1:17" ht="21" x14ac:dyDescent="0.4">
      <c r="A10" t="s">
        <v>43</v>
      </c>
      <c r="B10" s="1">
        <v>30</v>
      </c>
      <c r="C10" s="1">
        <v>7</v>
      </c>
      <c r="D10" s="1">
        <v>9</v>
      </c>
      <c r="E10" s="1">
        <f t="shared" si="0"/>
        <v>16</v>
      </c>
      <c r="F10" s="1">
        <v>5</v>
      </c>
      <c r="G10" s="27"/>
      <c r="H10" s="27"/>
      <c r="I10" s="27"/>
      <c r="J10" s="41">
        <v>0.1</v>
      </c>
      <c r="K10" s="41">
        <v>0.05</v>
      </c>
      <c r="L10" s="41">
        <v>0.01</v>
      </c>
      <c r="M10" s="27"/>
      <c r="N10" s="29" t="s">
        <v>126</v>
      </c>
      <c r="O10" s="29"/>
      <c r="P10" s="29"/>
      <c r="Q10" s="27"/>
    </row>
    <row r="11" spans="1:17" ht="22.8" x14ac:dyDescent="0.4">
      <c r="A11" t="s">
        <v>44</v>
      </c>
      <c r="B11" s="1">
        <v>32</v>
      </c>
      <c r="C11" s="1">
        <v>9</v>
      </c>
      <c r="D11" s="1">
        <v>13</v>
      </c>
      <c r="E11" s="1">
        <f t="shared" si="0"/>
        <v>22</v>
      </c>
      <c r="F11" s="1">
        <v>7</v>
      </c>
      <c r="G11" s="27"/>
      <c r="H11" s="108" t="s">
        <v>115</v>
      </c>
      <c r="I11" s="108"/>
      <c r="J11" s="27"/>
      <c r="K11" s="42">
        <v>0.05</v>
      </c>
      <c r="L11" s="27"/>
      <c r="M11" s="27"/>
      <c r="N11" s="29" t="s">
        <v>127</v>
      </c>
      <c r="O11" s="29"/>
      <c r="P11" s="29"/>
      <c r="Q11" s="27"/>
    </row>
    <row r="12" spans="1:17" x14ac:dyDescent="0.3">
      <c r="A12" t="s">
        <v>45</v>
      </c>
      <c r="B12" s="1">
        <v>27</v>
      </c>
      <c r="C12" s="9">
        <v>1</v>
      </c>
      <c r="D12" s="10">
        <v>7</v>
      </c>
      <c r="E12" s="1">
        <f t="shared" si="0"/>
        <v>8</v>
      </c>
      <c r="F12" s="9">
        <v>3</v>
      </c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</row>
    <row r="13" spans="1:17" x14ac:dyDescent="0.3">
      <c r="A13" t="s">
        <v>47</v>
      </c>
      <c r="B13" s="1">
        <v>18</v>
      </c>
      <c r="C13" s="9">
        <v>2</v>
      </c>
      <c r="D13" s="10">
        <v>5</v>
      </c>
      <c r="E13" s="1">
        <f t="shared" si="0"/>
        <v>7</v>
      </c>
      <c r="F13" s="9">
        <v>2</v>
      </c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</row>
    <row r="14" spans="1:17" x14ac:dyDescent="0.3">
      <c r="A14" t="s">
        <v>48</v>
      </c>
      <c r="B14" s="1">
        <v>20</v>
      </c>
      <c r="C14" s="9">
        <v>3</v>
      </c>
      <c r="D14" s="10">
        <v>5</v>
      </c>
      <c r="E14" s="1">
        <f t="shared" si="0"/>
        <v>8</v>
      </c>
      <c r="F14" s="9">
        <v>2</v>
      </c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</row>
    <row r="15" spans="1:17" x14ac:dyDescent="0.3">
      <c r="A15" t="s">
        <v>49</v>
      </c>
      <c r="B15" s="1">
        <v>22</v>
      </c>
      <c r="C15" s="9">
        <v>3</v>
      </c>
      <c r="D15" s="10">
        <v>6</v>
      </c>
      <c r="E15" s="1">
        <f t="shared" si="0"/>
        <v>9</v>
      </c>
      <c r="F15" s="9">
        <v>3</v>
      </c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</row>
    <row r="16" spans="1:17" ht="18" x14ac:dyDescent="0.35">
      <c r="A16" t="s">
        <v>50</v>
      </c>
      <c r="B16" s="1">
        <v>24</v>
      </c>
      <c r="C16" s="9">
        <v>1</v>
      </c>
      <c r="D16" s="10">
        <v>8</v>
      </c>
      <c r="E16" s="1">
        <f t="shared" si="0"/>
        <v>9</v>
      </c>
      <c r="F16" s="9">
        <v>3</v>
      </c>
      <c r="G16" s="27"/>
      <c r="H16" s="43"/>
      <c r="I16" s="105" t="s">
        <v>57</v>
      </c>
      <c r="J16" s="105"/>
      <c r="K16" s="43"/>
      <c r="L16" s="27"/>
      <c r="M16" s="27"/>
      <c r="N16" s="27"/>
      <c r="O16" s="27"/>
      <c r="P16" s="27"/>
      <c r="Q16" s="27"/>
    </row>
    <row r="17" spans="1:17" ht="18" x14ac:dyDescent="0.35">
      <c r="A17" t="s">
        <v>51</v>
      </c>
      <c r="B17" s="1">
        <v>27</v>
      </c>
      <c r="C17" s="1">
        <v>10</v>
      </c>
      <c r="D17" s="1">
        <v>8</v>
      </c>
      <c r="E17" s="1">
        <f t="shared" si="0"/>
        <v>18</v>
      </c>
      <c r="F17" s="1">
        <v>4</v>
      </c>
      <c r="G17" s="27"/>
      <c r="H17" s="44" t="s">
        <v>33</v>
      </c>
      <c r="I17" s="45" t="s">
        <v>59</v>
      </c>
      <c r="J17" s="45" t="s">
        <v>60</v>
      </c>
      <c r="K17" s="46"/>
      <c r="L17" s="27"/>
      <c r="M17" s="27"/>
      <c r="N17" s="27"/>
      <c r="O17" s="27"/>
      <c r="P17" s="27"/>
      <c r="Q17" s="27"/>
    </row>
    <row r="18" spans="1:17" ht="18" x14ac:dyDescent="0.35">
      <c r="A18" t="s">
        <v>52</v>
      </c>
      <c r="B18" s="1">
        <v>30</v>
      </c>
      <c r="C18" s="1">
        <v>8</v>
      </c>
      <c r="D18" s="1">
        <v>11</v>
      </c>
      <c r="E18" s="1">
        <f t="shared" si="0"/>
        <v>19</v>
      </c>
      <c r="F18" s="1">
        <v>5</v>
      </c>
      <c r="G18" s="27"/>
      <c r="H18" s="43" t="s">
        <v>58</v>
      </c>
      <c r="I18" s="47">
        <v>13</v>
      </c>
      <c r="J18" s="48">
        <v>14</v>
      </c>
      <c r="K18" s="49">
        <f>SUM(I18:J18)</f>
        <v>27</v>
      </c>
      <c r="L18" s="27"/>
      <c r="M18" s="27"/>
      <c r="N18" s="27"/>
      <c r="O18" s="27"/>
      <c r="P18" s="27"/>
      <c r="Q18" s="27"/>
    </row>
    <row r="19" spans="1:17" ht="18" x14ac:dyDescent="0.35">
      <c r="A19" t="s">
        <v>53</v>
      </c>
      <c r="B19" s="1">
        <v>32</v>
      </c>
      <c r="C19" s="1">
        <v>7</v>
      </c>
      <c r="D19" s="1">
        <v>12</v>
      </c>
      <c r="E19" s="1">
        <f t="shared" si="0"/>
        <v>19</v>
      </c>
      <c r="F19" s="1">
        <v>6</v>
      </c>
      <c r="G19" s="27"/>
      <c r="H19" s="43" t="s">
        <v>61</v>
      </c>
      <c r="I19" s="50">
        <v>82</v>
      </c>
      <c r="J19" s="50">
        <v>129</v>
      </c>
      <c r="K19" s="49">
        <f>SUM(I19:J19)</f>
        <v>211</v>
      </c>
      <c r="L19" s="27"/>
      <c r="M19" s="27"/>
      <c r="N19" s="27"/>
      <c r="O19" s="27"/>
      <c r="P19" s="27"/>
      <c r="Q19" s="27"/>
    </row>
    <row r="20" spans="1:17" ht="18" x14ac:dyDescent="0.35">
      <c r="A20" t="s">
        <v>54</v>
      </c>
      <c r="B20" s="1">
        <v>27</v>
      </c>
      <c r="C20" s="1">
        <v>7</v>
      </c>
      <c r="D20" s="1">
        <v>7</v>
      </c>
      <c r="E20" s="1">
        <f t="shared" si="0"/>
        <v>14</v>
      </c>
      <c r="F20" s="1">
        <v>5</v>
      </c>
      <c r="G20" s="27"/>
      <c r="H20" s="46" t="s">
        <v>96</v>
      </c>
      <c r="I20" s="49">
        <f>SUM(I18:I19)</f>
        <v>95</v>
      </c>
      <c r="J20" s="49">
        <f>SUM(J18:J19)</f>
        <v>143</v>
      </c>
      <c r="K20" s="51">
        <f>SUM(I20:J20)</f>
        <v>238</v>
      </c>
      <c r="L20" s="27"/>
      <c r="M20" s="27"/>
      <c r="N20" s="27"/>
      <c r="O20" s="27"/>
      <c r="P20" s="27"/>
      <c r="Q20" s="27"/>
    </row>
    <row r="21" spans="1:17" x14ac:dyDescent="0.3">
      <c r="A21" t="s">
        <v>55</v>
      </c>
      <c r="B21" s="1">
        <v>15</v>
      </c>
      <c r="C21" s="9">
        <v>1</v>
      </c>
      <c r="D21" s="10">
        <v>3</v>
      </c>
      <c r="E21" s="1">
        <f t="shared" si="0"/>
        <v>4</v>
      </c>
      <c r="F21" s="9">
        <v>1</v>
      </c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</row>
    <row r="22" spans="1:17" ht="17.399999999999999" x14ac:dyDescent="0.3">
      <c r="C22" s="30">
        <f>SUM(C2:C21)</f>
        <v>95</v>
      </c>
      <c r="D22" s="30">
        <f>SUM(D2:D21)</f>
        <v>143</v>
      </c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</row>
    <row r="23" spans="1:17" x14ac:dyDescent="0.3">
      <c r="G23" s="27"/>
      <c r="H23" s="52" t="s">
        <v>65</v>
      </c>
      <c r="I23" s="53"/>
      <c r="J23" s="27"/>
      <c r="K23" s="27"/>
      <c r="L23" s="27"/>
      <c r="M23" s="27"/>
      <c r="N23" s="27"/>
      <c r="O23" s="27"/>
      <c r="P23" s="27"/>
      <c r="Q23" s="27"/>
    </row>
  </sheetData>
  <mergeCells count="6">
    <mergeCell ref="N4:Q4"/>
    <mergeCell ref="N6:Q6"/>
    <mergeCell ref="I16:J16"/>
    <mergeCell ref="N5:Q5"/>
    <mergeCell ref="H9:I9"/>
    <mergeCell ref="H11:I11"/>
  </mergeCells>
  <hyperlinks>
    <hyperlink ref="H23" r:id="rId1" xr:uid="{DF55194F-8D31-4DAB-9107-E7C882CA206E}"/>
  </hyperlinks>
  <pageMargins left="0.7" right="0.7" top="0.75" bottom="0.75" header="0.3" footer="0.3"/>
  <pageSetup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D6767-20DF-44BB-A607-A788557647F8}">
  <dimension ref="A1:S23"/>
  <sheetViews>
    <sheetView tabSelected="1" workbookViewId="0">
      <selection activeCell="O6" sqref="O6:R6"/>
    </sheetView>
  </sheetViews>
  <sheetFormatPr defaultRowHeight="15.6" x14ac:dyDescent="0.3"/>
  <cols>
    <col min="3" max="3" width="11" customWidth="1"/>
    <col min="4" max="4" width="13.19921875" customWidth="1"/>
    <col min="5" max="5" width="9.69921875" customWidth="1"/>
    <col min="6" max="6" width="16.796875" customWidth="1"/>
    <col min="9" max="9" width="10.296875" customWidth="1"/>
  </cols>
  <sheetData>
    <row r="1" spans="1:19" x14ac:dyDescent="0.3">
      <c r="B1" s="31" t="s">
        <v>33</v>
      </c>
      <c r="C1" s="31" t="s">
        <v>34</v>
      </c>
      <c r="D1" s="32" t="s">
        <v>46</v>
      </c>
      <c r="E1" s="32" t="s">
        <v>56</v>
      </c>
      <c r="F1" s="32" t="s">
        <v>128</v>
      </c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x14ac:dyDescent="0.3">
      <c r="A2" t="s">
        <v>35</v>
      </c>
      <c r="B2" s="11">
        <v>16</v>
      </c>
      <c r="C2" s="9">
        <v>1</v>
      </c>
      <c r="D2" s="10">
        <v>3</v>
      </c>
      <c r="E2" s="11">
        <f>SUM(C2:D2)</f>
        <v>4</v>
      </c>
      <c r="F2" s="9">
        <v>1</v>
      </c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x14ac:dyDescent="0.3">
      <c r="A3" t="s">
        <v>36</v>
      </c>
      <c r="B3" s="11">
        <v>18</v>
      </c>
      <c r="C3" s="9">
        <v>3</v>
      </c>
      <c r="D3" s="10">
        <v>5</v>
      </c>
      <c r="E3" s="11">
        <f t="shared" ref="E3:E21" si="0">SUM(C3:D3)</f>
        <v>8</v>
      </c>
      <c r="F3" s="9">
        <v>2</v>
      </c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19" ht="20.399999999999999" x14ac:dyDescent="0.35">
      <c r="A4" t="s">
        <v>37</v>
      </c>
      <c r="B4" s="11">
        <v>22</v>
      </c>
      <c r="C4" s="9">
        <v>3</v>
      </c>
      <c r="D4" s="10">
        <v>6</v>
      </c>
      <c r="E4" s="11">
        <f t="shared" si="0"/>
        <v>9</v>
      </c>
      <c r="F4" s="9">
        <v>2</v>
      </c>
      <c r="G4" s="27"/>
      <c r="H4" s="54" t="s">
        <v>142</v>
      </c>
      <c r="I4" s="28" t="s">
        <v>72</v>
      </c>
      <c r="J4" s="27"/>
      <c r="K4" s="27"/>
      <c r="L4" s="27"/>
      <c r="M4" s="27"/>
      <c r="N4" s="27"/>
      <c r="O4" s="104" t="s">
        <v>139</v>
      </c>
      <c r="P4" s="104"/>
      <c r="Q4" s="104"/>
      <c r="R4" s="104"/>
      <c r="S4" s="27"/>
    </row>
    <row r="5" spans="1:19" ht="22.8" x14ac:dyDescent="0.4">
      <c r="A5" t="s">
        <v>38</v>
      </c>
      <c r="B5" s="11">
        <v>27</v>
      </c>
      <c r="C5" s="9">
        <v>4</v>
      </c>
      <c r="D5" s="10">
        <v>8</v>
      </c>
      <c r="E5" s="11">
        <f t="shared" si="0"/>
        <v>12</v>
      </c>
      <c r="F5" s="9">
        <v>3</v>
      </c>
      <c r="G5" s="27"/>
      <c r="H5" s="54" t="s">
        <v>141</v>
      </c>
      <c r="I5" s="28" t="s">
        <v>73</v>
      </c>
      <c r="J5" s="27"/>
      <c r="K5" s="27"/>
      <c r="L5" s="27"/>
      <c r="M5" s="27"/>
      <c r="N5" s="27"/>
      <c r="O5" s="106" t="s">
        <v>68</v>
      </c>
      <c r="P5" s="106"/>
      <c r="Q5" s="106"/>
      <c r="R5" s="106"/>
      <c r="S5" s="27"/>
    </row>
    <row r="6" spans="1:19" ht="18" x14ac:dyDescent="0.35">
      <c r="A6" t="s">
        <v>39</v>
      </c>
      <c r="B6" s="11">
        <v>25</v>
      </c>
      <c r="C6" s="9">
        <v>3</v>
      </c>
      <c r="D6" s="10">
        <v>6</v>
      </c>
      <c r="E6" s="11">
        <f t="shared" si="0"/>
        <v>9</v>
      </c>
      <c r="F6" s="9">
        <v>3</v>
      </c>
      <c r="G6" s="27"/>
      <c r="H6" s="27"/>
      <c r="I6" s="27"/>
      <c r="J6" s="27"/>
      <c r="K6" s="27"/>
      <c r="L6" s="27"/>
      <c r="M6" s="27"/>
      <c r="N6" s="27"/>
      <c r="O6" s="109" t="s">
        <v>144</v>
      </c>
      <c r="P6" s="109"/>
      <c r="Q6" s="109"/>
      <c r="R6" s="109"/>
      <c r="S6" s="27"/>
    </row>
    <row r="7" spans="1:19" x14ac:dyDescent="0.3">
      <c r="A7" t="s">
        <v>40</v>
      </c>
      <c r="B7" s="11">
        <v>29</v>
      </c>
      <c r="C7" s="11">
        <v>9</v>
      </c>
      <c r="D7" s="11">
        <v>8</v>
      </c>
      <c r="E7" s="11">
        <f t="shared" si="0"/>
        <v>17</v>
      </c>
      <c r="F7" s="11">
        <v>4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</row>
    <row r="8" spans="1:19" x14ac:dyDescent="0.3">
      <c r="A8" t="s">
        <v>41</v>
      </c>
      <c r="B8" s="11">
        <v>26</v>
      </c>
      <c r="C8" s="9">
        <v>5</v>
      </c>
      <c r="D8" s="10">
        <v>6</v>
      </c>
      <c r="E8" s="11">
        <f t="shared" si="0"/>
        <v>11</v>
      </c>
      <c r="F8" s="9">
        <v>2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</row>
    <row r="9" spans="1:19" ht="21" x14ac:dyDescent="0.4">
      <c r="A9" t="s">
        <v>42</v>
      </c>
      <c r="B9" s="11">
        <v>28</v>
      </c>
      <c r="C9" s="11">
        <v>8</v>
      </c>
      <c r="D9" s="11">
        <v>7</v>
      </c>
      <c r="E9" s="11">
        <f t="shared" si="0"/>
        <v>15</v>
      </c>
      <c r="F9" s="11">
        <v>4</v>
      </c>
      <c r="G9" s="27"/>
      <c r="H9" s="107" t="s">
        <v>137</v>
      </c>
      <c r="I9" s="107"/>
      <c r="J9" s="40">
        <v>0.1</v>
      </c>
      <c r="K9" s="40">
        <v>0.05</v>
      </c>
      <c r="L9" s="40">
        <v>0.01</v>
      </c>
      <c r="M9" s="27"/>
      <c r="N9" s="27"/>
      <c r="O9" s="27"/>
      <c r="P9" s="27"/>
      <c r="Q9" s="27"/>
      <c r="R9" s="27"/>
      <c r="S9" s="27"/>
    </row>
    <row r="10" spans="1:19" ht="21" x14ac:dyDescent="0.4">
      <c r="A10" t="s">
        <v>43</v>
      </c>
      <c r="B10" s="11">
        <v>30</v>
      </c>
      <c r="C10" s="11">
        <v>7</v>
      </c>
      <c r="D10" s="11">
        <v>9</v>
      </c>
      <c r="E10" s="11">
        <f t="shared" si="0"/>
        <v>16</v>
      </c>
      <c r="F10" s="11">
        <v>5</v>
      </c>
      <c r="G10" s="27"/>
      <c r="H10" s="27"/>
      <c r="I10" s="27"/>
      <c r="J10" s="41">
        <v>0.1</v>
      </c>
      <c r="K10" s="41">
        <v>0.05</v>
      </c>
      <c r="L10" s="41">
        <v>0.01</v>
      </c>
      <c r="M10" s="27"/>
      <c r="N10" s="27"/>
      <c r="O10" s="27"/>
      <c r="P10" s="27"/>
      <c r="Q10" s="27"/>
      <c r="R10" s="27"/>
      <c r="S10" s="27"/>
    </row>
    <row r="11" spans="1:19" ht="22.8" x14ac:dyDescent="0.4">
      <c r="A11" t="s">
        <v>44</v>
      </c>
      <c r="B11" s="11">
        <v>32</v>
      </c>
      <c r="C11" s="11">
        <v>9</v>
      </c>
      <c r="D11" s="11">
        <v>13</v>
      </c>
      <c r="E11" s="11">
        <f t="shared" si="0"/>
        <v>22</v>
      </c>
      <c r="F11" s="11">
        <v>7</v>
      </c>
      <c r="G11" s="27"/>
      <c r="H11" s="108" t="s">
        <v>115</v>
      </c>
      <c r="I11" s="108"/>
      <c r="J11" s="27"/>
      <c r="K11" s="42">
        <v>0.05</v>
      </c>
      <c r="L11" s="27"/>
      <c r="M11" s="27"/>
      <c r="N11" s="27"/>
      <c r="O11" s="29" t="s">
        <v>69</v>
      </c>
      <c r="P11" s="29"/>
      <c r="Q11" s="29"/>
      <c r="R11" s="27"/>
      <c r="S11" s="27"/>
    </row>
    <row r="12" spans="1:19" ht="18" x14ac:dyDescent="0.35">
      <c r="A12" t="s">
        <v>45</v>
      </c>
      <c r="B12" s="11">
        <v>27</v>
      </c>
      <c r="C12" s="9">
        <v>1</v>
      </c>
      <c r="D12" s="10">
        <v>7</v>
      </c>
      <c r="E12" s="11">
        <f t="shared" si="0"/>
        <v>8</v>
      </c>
      <c r="F12" s="9">
        <v>3</v>
      </c>
      <c r="G12" s="27"/>
      <c r="H12" s="27"/>
      <c r="I12" s="27"/>
      <c r="J12" s="27"/>
      <c r="K12" s="27"/>
      <c r="L12" s="27"/>
      <c r="M12" s="27"/>
      <c r="N12" s="27"/>
      <c r="O12" s="29" t="s">
        <v>74</v>
      </c>
      <c r="P12" s="29"/>
      <c r="Q12" s="29"/>
      <c r="R12" s="27"/>
      <c r="S12" s="27"/>
    </row>
    <row r="13" spans="1:19" x14ac:dyDescent="0.3">
      <c r="A13" t="s">
        <v>47</v>
      </c>
      <c r="B13" s="11">
        <v>18</v>
      </c>
      <c r="C13" s="9">
        <v>2</v>
      </c>
      <c r="D13" s="10">
        <v>5</v>
      </c>
      <c r="E13" s="11">
        <f t="shared" si="0"/>
        <v>7</v>
      </c>
      <c r="F13" s="9">
        <v>2</v>
      </c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</row>
    <row r="14" spans="1:19" x14ac:dyDescent="0.3">
      <c r="A14" t="s">
        <v>48</v>
      </c>
      <c r="B14" s="11">
        <v>20</v>
      </c>
      <c r="C14" s="9">
        <v>3</v>
      </c>
      <c r="D14" s="10">
        <v>5</v>
      </c>
      <c r="E14" s="11">
        <f t="shared" si="0"/>
        <v>8</v>
      </c>
      <c r="F14" s="9">
        <v>2</v>
      </c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</row>
    <row r="15" spans="1:19" x14ac:dyDescent="0.3">
      <c r="A15" t="s">
        <v>49</v>
      </c>
      <c r="B15" s="11">
        <v>22</v>
      </c>
      <c r="C15" s="9">
        <v>3</v>
      </c>
      <c r="D15" s="10">
        <v>6</v>
      </c>
      <c r="E15" s="11">
        <f t="shared" si="0"/>
        <v>9</v>
      </c>
      <c r="F15" s="9">
        <v>3</v>
      </c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</row>
    <row r="16" spans="1:19" ht="18" x14ac:dyDescent="0.35">
      <c r="A16" t="s">
        <v>50</v>
      </c>
      <c r="B16" s="11">
        <v>24</v>
      </c>
      <c r="C16" s="9">
        <v>1</v>
      </c>
      <c r="D16" s="10">
        <v>8</v>
      </c>
      <c r="E16" s="11">
        <f t="shared" si="0"/>
        <v>9</v>
      </c>
      <c r="F16" s="9">
        <v>3</v>
      </c>
      <c r="G16" s="27"/>
      <c r="H16" s="55"/>
      <c r="I16" s="105" t="s">
        <v>57</v>
      </c>
      <c r="J16" s="105"/>
      <c r="K16" s="55"/>
      <c r="L16" s="27"/>
      <c r="M16" s="27"/>
      <c r="N16" s="27"/>
      <c r="O16" s="27"/>
      <c r="P16" s="27"/>
      <c r="Q16" s="27"/>
      <c r="R16" s="27"/>
      <c r="S16" s="27"/>
    </row>
    <row r="17" spans="1:19" ht="18" x14ac:dyDescent="0.35">
      <c r="A17" t="s">
        <v>51</v>
      </c>
      <c r="B17" s="11">
        <v>27</v>
      </c>
      <c r="C17" s="11">
        <v>10</v>
      </c>
      <c r="D17" s="11">
        <v>8</v>
      </c>
      <c r="E17" s="11">
        <f t="shared" si="0"/>
        <v>18</v>
      </c>
      <c r="F17" s="11">
        <v>4</v>
      </c>
      <c r="G17" s="27"/>
      <c r="H17" s="56" t="s">
        <v>62</v>
      </c>
      <c r="I17" s="55" t="s">
        <v>59</v>
      </c>
      <c r="J17" s="55" t="s">
        <v>60</v>
      </c>
      <c r="K17" s="51"/>
      <c r="L17" s="27"/>
      <c r="M17" s="27"/>
      <c r="N17" s="27"/>
      <c r="O17" s="27"/>
      <c r="P17" s="27"/>
      <c r="Q17" s="27"/>
      <c r="R17" s="27"/>
      <c r="S17" s="27"/>
    </row>
    <row r="18" spans="1:19" ht="18" x14ac:dyDescent="0.35">
      <c r="A18" t="s">
        <v>52</v>
      </c>
      <c r="B18" s="11">
        <v>30</v>
      </c>
      <c r="C18" s="11">
        <v>8</v>
      </c>
      <c r="D18" s="11">
        <v>11</v>
      </c>
      <c r="E18" s="11">
        <f t="shared" si="0"/>
        <v>19</v>
      </c>
      <c r="F18" s="11">
        <v>5</v>
      </c>
      <c r="G18" s="27"/>
      <c r="H18" s="55" t="s">
        <v>63</v>
      </c>
      <c r="I18" s="55">
        <f>SUM('Chi1'!C2+'Chi1'!C3+'Chi1'!C4+'Chi1'!C5+'Chi1'!C6+'Chi1'!C8+'Chi1'!C12+'Chi1'!C13+'Chi1'!C14+'Chi1'!C15+'Chi1'!C16+'Chi1'!C21)</f>
        <v>30</v>
      </c>
      <c r="J18" s="55">
        <f>SUM('Chi1'!D2+'Chi1'!D3+'Chi1'!D4+'Chi1'!D5+'Chi1'!D6+'Chi1'!D8+'Chi1'!D12+'Chi1'!D13+'Chi1'!D14+'Chi1'!D15+'Chi1'!D16+'Chi1'!D21)</f>
        <v>68</v>
      </c>
      <c r="K18" s="51">
        <f>SUM(I18:J18)</f>
        <v>98</v>
      </c>
      <c r="L18" s="27"/>
      <c r="M18" s="27"/>
      <c r="N18" s="27"/>
      <c r="O18" s="27"/>
      <c r="P18" s="27"/>
      <c r="Q18" s="27"/>
      <c r="R18" s="27"/>
      <c r="S18" s="27"/>
    </row>
    <row r="19" spans="1:19" ht="18" x14ac:dyDescent="0.35">
      <c r="A19" t="s">
        <v>53</v>
      </c>
      <c r="B19" s="11">
        <v>32</v>
      </c>
      <c r="C19" s="11">
        <v>7</v>
      </c>
      <c r="D19" s="11">
        <v>12</v>
      </c>
      <c r="E19" s="11">
        <f t="shared" si="0"/>
        <v>19</v>
      </c>
      <c r="F19" s="11">
        <v>6</v>
      </c>
      <c r="G19" s="27"/>
      <c r="H19" s="57" t="s">
        <v>64</v>
      </c>
      <c r="I19" s="55">
        <f>SUM('Chi1'!C7+'Chi1'!C9+'Chi1'!C10+'Chi1'!C11+'Chi1'!C17+'Chi1'!C18+'Chi1'!C19+'Chi1'!C20)</f>
        <v>65</v>
      </c>
      <c r="J19" s="55">
        <f>SUM('Chi1'!D7+'Chi1'!D9+'Chi1'!D10+'Chi1'!D11+'Chi1'!D17+'Chi1'!D18+'Chi1'!D19+'Chi1'!D20)</f>
        <v>75</v>
      </c>
      <c r="K19" s="51">
        <f>SUM(I19:J19)</f>
        <v>140</v>
      </c>
      <c r="L19" s="27"/>
      <c r="M19" s="27"/>
      <c r="N19" s="27"/>
      <c r="O19" s="27"/>
      <c r="P19" s="27"/>
      <c r="Q19" s="27"/>
      <c r="R19" s="27"/>
      <c r="S19" s="27"/>
    </row>
    <row r="20" spans="1:19" ht="18" x14ac:dyDescent="0.35">
      <c r="A20" t="s">
        <v>54</v>
      </c>
      <c r="B20" s="11">
        <v>27</v>
      </c>
      <c r="C20" s="11">
        <v>7</v>
      </c>
      <c r="D20" s="11">
        <v>7</v>
      </c>
      <c r="E20" s="11">
        <f t="shared" si="0"/>
        <v>14</v>
      </c>
      <c r="F20" s="11">
        <v>5</v>
      </c>
      <c r="G20" s="27"/>
      <c r="H20" s="55" t="s">
        <v>96</v>
      </c>
      <c r="I20" s="51">
        <f>SUM(I18:I19)</f>
        <v>95</v>
      </c>
      <c r="J20" s="51">
        <f>SUM(J18:J19)</f>
        <v>143</v>
      </c>
      <c r="K20" s="51">
        <f>SUM(I20:J20)</f>
        <v>238</v>
      </c>
      <c r="L20" s="27"/>
      <c r="M20" s="27"/>
      <c r="N20" s="27"/>
      <c r="O20" s="27"/>
      <c r="P20" s="27"/>
      <c r="Q20" s="27"/>
      <c r="R20" s="27"/>
      <c r="S20" s="27"/>
    </row>
    <row r="21" spans="1:19" x14ac:dyDescent="0.3">
      <c r="A21" t="s">
        <v>55</v>
      </c>
      <c r="B21" s="11">
        <v>15</v>
      </c>
      <c r="C21" s="9">
        <v>1</v>
      </c>
      <c r="D21" s="10">
        <v>3</v>
      </c>
      <c r="E21" s="11">
        <f t="shared" si="0"/>
        <v>4</v>
      </c>
      <c r="F21" s="9">
        <v>1</v>
      </c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</row>
    <row r="22" spans="1:19" ht="17.399999999999999" x14ac:dyDescent="0.3">
      <c r="C22" s="30">
        <f>SUM(C2:C21)</f>
        <v>95</v>
      </c>
      <c r="D22" s="30">
        <f>SUM(D2:D21)</f>
        <v>143</v>
      </c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</row>
    <row r="23" spans="1:19" x14ac:dyDescent="0.3"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</row>
  </sheetData>
  <mergeCells count="6">
    <mergeCell ref="I16:J16"/>
    <mergeCell ref="O5:R5"/>
    <mergeCell ref="H9:I9"/>
    <mergeCell ref="H11:I11"/>
    <mergeCell ref="O4:R4"/>
    <mergeCell ref="O6:R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12688-B4A1-40D6-BDDC-E8F86CA38FE2}">
  <dimension ref="A1:R36"/>
  <sheetViews>
    <sheetView workbookViewId="0">
      <selection activeCell="G24" sqref="G24"/>
    </sheetView>
  </sheetViews>
  <sheetFormatPr defaultRowHeight="15.6" x14ac:dyDescent="0.3"/>
  <cols>
    <col min="1" max="1" width="14" customWidth="1"/>
    <col min="6" max="6" width="27.09765625" customWidth="1"/>
    <col min="7" max="7" width="11.69921875" customWidth="1"/>
    <col min="10" max="10" width="16.796875" customWidth="1"/>
  </cols>
  <sheetData>
    <row r="1" spans="1:8" x14ac:dyDescent="0.3">
      <c r="A1" s="4"/>
      <c r="B1" s="5"/>
      <c r="C1" s="3"/>
    </row>
    <row r="2" spans="1:8" x14ac:dyDescent="0.3">
      <c r="A2" s="6"/>
      <c r="B2" s="6">
        <v>19.7</v>
      </c>
      <c r="C2" s="7">
        <v>28.3</v>
      </c>
      <c r="D2">
        <v>0</v>
      </c>
    </row>
    <row r="3" spans="1:8" x14ac:dyDescent="0.3">
      <c r="A3" s="4"/>
      <c r="B3" s="4">
        <v>20.399999999999999</v>
      </c>
      <c r="C3" s="5">
        <v>26.7</v>
      </c>
      <c r="D3">
        <v>0</v>
      </c>
      <c r="F3" t="s">
        <v>75</v>
      </c>
    </row>
    <row r="4" spans="1:8" ht="16.2" thickBot="1" x14ac:dyDescent="0.35">
      <c r="A4" s="6"/>
      <c r="B4" s="6">
        <v>19.600000000000001</v>
      </c>
      <c r="C4" s="7">
        <v>20.100000000000001</v>
      </c>
      <c r="D4">
        <v>0</v>
      </c>
    </row>
    <row r="5" spans="1:8" x14ac:dyDescent="0.3">
      <c r="A5" s="4"/>
      <c r="B5" s="4">
        <v>17.8</v>
      </c>
      <c r="C5" s="5">
        <v>23.3</v>
      </c>
      <c r="D5">
        <v>0</v>
      </c>
      <c r="F5" s="14"/>
      <c r="G5" s="14" t="s">
        <v>76</v>
      </c>
      <c r="H5" s="14" t="s">
        <v>77</v>
      </c>
    </row>
    <row r="6" spans="1:8" x14ac:dyDescent="0.3">
      <c r="A6" s="6"/>
      <c r="B6" s="6">
        <v>18.5</v>
      </c>
      <c r="C6" s="7">
        <v>25.2</v>
      </c>
      <c r="D6">
        <v>0</v>
      </c>
      <c r="F6" s="12" t="s">
        <v>30</v>
      </c>
      <c r="G6" s="12">
        <v>21.599999999999998</v>
      </c>
      <c r="H6" s="12">
        <v>0</v>
      </c>
    </row>
    <row r="7" spans="1:8" x14ac:dyDescent="0.3">
      <c r="A7" s="4"/>
      <c r="B7" s="4">
        <v>18.899999999999999</v>
      </c>
      <c r="C7" s="5">
        <v>22.1</v>
      </c>
      <c r="D7">
        <v>0</v>
      </c>
      <c r="F7" s="12" t="s">
        <v>78</v>
      </c>
      <c r="G7" s="12">
        <v>17.126315789473761</v>
      </c>
      <c r="H7" s="12">
        <v>0</v>
      </c>
    </row>
    <row r="8" spans="1:8" x14ac:dyDescent="0.3">
      <c r="A8" s="6"/>
      <c r="B8" s="6">
        <v>18.3</v>
      </c>
      <c r="C8" s="7">
        <v>17.7</v>
      </c>
      <c r="D8">
        <v>0</v>
      </c>
      <c r="F8" s="12" t="s">
        <v>79</v>
      </c>
      <c r="G8" s="12">
        <v>20</v>
      </c>
      <c r="H8" s="12">
        <v>20</v>
      </c>
    </row>
    <row r="9" spans="1:8" x14ac:dyDescent="0.3">
      <c r="A9" s="4"/>
      <c r="B9" s="4">
        <v>18.899999999999999</v>
      </c>
      <c r="C9" s="5">
        <v>27.6</v>
      </c>
      <c r="D9">
        <v>0</v>
      </c>
      <c r="F9" s="12" t="s">
        <v>80</v>
      </c>
      <c r="G9" s="12">
        <v>25</v>
      </c>
      <c r="H9" s="12"/>
    </row>
    <row r="10" spans="1:8" x14ac:dyDescent="0.3">
      <c r="A10" s="6"/>
      <c r="B10" s="6">
        <v>19.5</v>
      </c>
      <c r="C10" s="7">
        <v>20.6</v>
      </c>
      <c r="D10">
        <v>0</v>
      </c>
      <c r="F10" s="12" t="s">
        <v>81</v>
      </c>
      <c r="G10" s="12">
        <v>19</v>
      </c>
      <c r="H10" s="12"/>
    </row>
    <row r="11" spans="1:8" x14ac:dyDescent="0.3">
      <c r="A11" s="4"/>
      <c r="B11" s="4">
        <v>21.95</v>
      </c>
      <c r="C11" s="5">
        <v>13.7</v>
      </c>
      <c r="D11">
        <v>0</v>
      </c>
      <c r="F11" s="12" t="s">
        <v>82</v>
      </c>
      <c r="G11" s="12">
        <v>-3.6741927937881771</v>
      </c>
      <c r="H11" s="12"/>
    </row>
    <row r="12" spans="1:8" x14ac:dyDescent="0.3">
      <c r="A12" s="6"/>
      <c r="B12" s="6"/>
      <c r="C12" s="7">
        <v>23.2</v>
      </c>
      <c r="D12">
        <v>0</v>
      </c>
      <c r="F12" s="12" t="s">
        <v>83</v>
      </c>
      <c r="G12" s="12">
        <v>8.0590492266702349E-4</v>
      </c>
      <c r="H12" s="12"/>
    </row>
    <row r="13" spans="1:8" x14ac:dyDescent="0.3">
      <c r="A13" s="4"/>
      <c r="B13" s="4"/>
      <c r="C13" s="5">
        <v>17.5</v>
      </c>
      <c r="D13">
        <v>0</v>
      </c>
      <c r="F13" s="12" t="s">
        <v>84</v>
      </c>
      <c r="G13" s="12">
        <v>1.7291328115213698</v>
      </c>
      <c r="H13" s="12"/>
    </row>
    <row r="14" spans="1:8" x14ac:dyDescent="0.3">
      <c r="A14" s="6"/>
      <c r="B14" s="6"/>
      <c r="C14" s="7">
        <v>20.6</v>
      </c>
      <c r="D14">
        <v>0</v>
      </c>
      <c r="F14" s="12" t="s">
        <v>85</v>
      </c>
      <c r="G14" s="12">
        <v>1.611809845334047E-3</v>
      </c>
      <c r="H14" s="12"/>
    </row>
    <row r="15" spans="1:8" ht="16.2" thickBot="1" x14ac:dyDescent="0.35">
      <c r="A15" s="4"/>
      <c r="B15" s="4"/>
      <c r="C15" s="5">
        <v>18</v>
      </c>
      <c r="D15">
        <v>0</v>
      </c>
      <c r="F15" s="13" t="s">
        <v>86</v>
      </c>
      <c r="G15" s="13">
        <v>2.0930240544083096</v>
      </c>
      <c r="H15" s="13"/>
    </row>
    <row r="16" spans="1:8" x14ac:dyDescent="0.3">
      <c r="A16" s="6"/>
      <c r="B16" s="6"/>
      <c r="C16" s="7">
        <v>23.9</v>
      </c>
      <c r="D16">
        <v>0</v>
      </c>
    </row>
    <row r="17" spans="1:15" x14ac:dyDescent="0.3">
      <c r="A17" s="4"/>
      <c r="B17" s="4"/>
      <c r="C17" s="5">
        <v>21.6</v>
      </c>
      <c r="D17">
        <v>0</v>
      </c>
    </row>
    <row r="18" spans="1:15" x14ac:dyDescent="0.3">
      <c r="A18" s="6"/>
      <c r="B18" s="6"/>
      <c r="C18" s="7">
        <v>24.3</v>
      </c>
      <c r="D18">
        <v>0</v>
      </c>
    </row>
    <row r="19" spans="1:15" x14ac:dyDescent="0.3">
      <c r="A19" s="4"/>
      <c r="B19" s="4"/>
      <c r="C19" s="5">
        <v>20.399999999999999</v>
      </c>
      <c r="D19">
        <v>0</v>
      </c>
      <c r="J19" t="s">
        <v>87</v>
      </c>
    </row>
    <row r="20" spans="1:15" ht="16.2" thickBot="1" x14ac:dyDescent="0.35">
      <c r="A20" s="6"/>
      <c r="B20" s="6"/>
      <c r="C20" s="7">
        <v>23.9</v>
      </c>
      <c r="D20">
        <v>0</v>
      </c>
    </row>
    <row r="21" spans="1:15" x14ac:dyDescent="0.3">
      <c r="C21" s="5">
        <v>13.3</v>
      </c>
      <c r="D21">
        <v>0</v>
      </c>
      <c r="J21" s="15" t="s">
        <v>88</v>
      </c>
      <c r="K21" s="15"/>
    </row>
    <row r="22" spans="1:15" x14ac:dyDescent="0.3">
      <c r="J22" s="12" t="s">
        <v>89</v>
      </c>
      <c r="K22" s="12">
        <v>0.36019203694269408</v>
      </c>
    </row>
    <row r="23" spans="1:15" x14ac:dyDescent="0.3">
      <c r="A23" t="s">
        <v>30</v>
      </c>
      <c r="B23">
        <f>AVERAGE(B2:B11)</f>
        <v>19.355</v>
      </c>
      <c r="C23">
        <f>AVERAGE(C2:C21)</f>
        <v>21.599999999999998</v>
      </c>
      <c r="J23" s="12" t="s">
        <v>90</v>
      </c>
      <c r="K23" s="12">
        <v>0.12973830347692711</v>
      </c>
    </row>
    <row r="24" spans="1:15" x14ac:dyDescent="0.3">
      <c r="A24" t="s">
        <v>1</v>
      </c>
      <c r="B24">
        <f>_xlfn.STDEV.S(B2:B11)</f>
        <v>1.1880072016242622</v>
      </c>
      <c r="C24">
        <f>_xlfn.STDEV.S(C2:C21)</f>
        <v>4.1383953157563091</v>
      </c>
      <c r="J24" s="12" t="s">
        <v>91</v>
      </c>
      <c r="K24" s="12">
        <v>2.095559141154299E-2</v>
      </c>
    </row>
    <row r="25" spans="1:15" x14ac:dyDescent="0.3">
      <c r="A25" t="s">
        <v>0</v>
      </c>
      <c r="B25">
        <f>_xlfn.STDEV.P(B2:B11)</f>
        <v>1.1270425901446668</v>
      </c>
      <c r="C25">
        <f>_xlfn.STDEV.P(C2:C21)</f>
        <v>4.0336088060197497</v>
      </c>
      <c r="J25" s="12" t="s">
        <v>92</v>
      </c>
      <c r="K25" s="12">
        <v>1.1754936002941592</v>
      </c>
    </row>
    <row r="26" spans="1:15" ht="16.2" thickBot="1" x14ac:dyDescent="0.35">
      <c r="A26" t="s">
        <v>7</v>
      </c>
      <c r="B26">
        <v>0.05</v>
      </c>
      <c r="C26" s="2">
        <v>0.05</v>
      </c>
      <c r="J26" s="13" t="s">
        <v>79</v>
      </c>
      <c r="K26" s="13">
        <v>10</v>
      </c>
    </row>
    <row r="27" spans="1:15" x14ac:dyDescent="0.3">
      <c r="A27" t="s">
        <v>6</v>
      </c>
      <c r="B27">
        <f>_xlfn.T.TEST(B5:B11,C5:C21,2,3)</f>
        <v>9.7225678554609951E-2</v>
      </c>
      <c r="C27">
        <f>_xlfn.T.TEST(B2:B11,C2:C21,1,3)</f>
        <v>1.6944666322932362E-2</v>
      </c>
    </row>
    <row r="28" spans="1:15" ht="16.2" thickBot="1" x14ac:dyDescent="0.35">
      <c r="J28" t="s">
        <v>93</v>
      </c>
    </row>
    <row r="29" spans="1:15" x14ac:dyDescent="0.3">
      <c r="J29" s="14"/>
      <c r="K29" s="14" t="s">
        <v>81</v>
      </c>
      <c r="L29" s="14" t="s">
        <v>98</v>
      </c>
      <c r="M29" s="14" t="s">
        <v>99</v>
      </c>
      <c r="N29" s="14" t="s">
        <v>100</v>
      </c>
      <c r="O29" s="14" t="s">
        <v>101</v>
      </c>
    </row>
    <row r="30" spans="1:15" x14ac:dyDescent="0.3">
      <c r="J30" s="12" t="s">
        <v>94</v>
      </c>
      <c r="K30" s="12">
        <v>1</v>
      </c>
      <c r="L30" s="12">
        <v>1.6479683653397963</v>
      </c>
      <c r="M30" s="12">
        <v>1.6479683653397963</v>
      </c>
      <c r="N30" s="12">
        <v>1.1926371480695166</v>
      </c>
      <c r="O30" s="12">
        <v>0.30659176222140416</v>
      </c>
    </row>
    <row r="31" spans="1:15" x14ac:dyDescent="0.3">
      <c r="J31" s="12" t="s">
        <v>95</v>
      </c>
      <c r="K31" s="12">
        <v>8</v>
      </c>
      <c r="L31" s="12">
        <v>11.054281634660196</v>
      </c>
      <c r="M31" s="12">
        <v>1.3817852043325245</v>
      </c>
      <c r="N31" s="12"/>
      <c r="O31" s="12"/>
    </row>
    <row r="32" spans="1:15" ht="16.2" thickBot="1" x14ac:dyDescent="0.35">
      <c r="J32" s="13" t="s">
        <v>96</v>
      </c>
      <c r="K32" s="13">
        <v>9</v>
      </c>
      <c r="L32" s="13">
        <v>12.702249999999992</v>
      </c>
      <c r="M32" s="13"/>
      <c r="N32" s="13"/>
      <c r="O32" s="13"/>
    </row>
    <row r="33" spans="10:18" ht="16.2" thickBot="1" x14ac:dyDescent="0.35"/>
    <row r="34" spans="10:18" x14ac:dyDescent="0.3">
      <c r="J34" s="14"/>
      <c r="K34" s="14" t="s">
        <v>102</v>
      </c>
      <c r="L34" s="14" t="s">
        <v>92</v>
      </c>
      <c r="M34" s="14" t="s">
        <v>82</v>
      </c>
      <c r="N34" s="14" t="s">
        <v>103</v>
      </c>
      <c r="O34" s="14" t="s">
        <v>104</v>
      </c>
      <c r="P34" s="14" t="s">
        <v>105</v>
      </c>
      <c r="Q34" s="14" t="s">
        <v>106</v>
      </c>
      <c r="R34" s="14" t="s">
        <v>107</v>
      </c>
    </row>
    <row r="35" spans="10:18" x14ac:dyDescent="0.3">
      <c r="J35" s="12" t="s">
        <v>97</v>
      </c>
      <c r="K35" s="12">
        <v>21.425009604499518</v>
      </c>
      <c r="L35" s="12">
        <v>1.9315812705074544</v>
      </c>
      <c r="M35" s="12">
        <v>11.091953484758555</v>
      </c>
      <c r="N35" s="12">
        <v>3.8958996147196366E-6</v>
      </c>
      <c r="O35" s="12">
        <v>16.97077520722641</v>
      </c>
      <c r="P35" s="12">
        <v>25.879244001772626</v>
      </c>
      <c r="Q35" s="12">
        <v>16.97077520722641</v>
      </c>
      <c r="R35" s="12">
        <v>25.879244001772626</v>
      </c>
    </row>
    <row r="36" spans="10:18" ht="16.2" thickBot="1" x14ac:dyDescent="0.35">
      <c r="J36" s="13" t="s">
        <v>108</v>
      </c>
      <c r="K36" s="13">
        <v>-9.1877922969352779E-2</v>
      </c>
      <c r="L36" s="13">
        <v>8.4131184313183741E-2</v>
      </c>
      <c r="M36" s="13">
        <v>-1.0920792773739081</v>
      </c>
      <c r="N36" s="13">
        <v>0.30659176222140389</v>
      </c>
      <c r="O36" s="13">
        <v>-0.28588478189517846</v>
      </c>
      <c r="P36" s="13">
        <v>0.10212893595647289</v>
      </c>
      <c r="Q36" s="13">
        <v>-0.28588478189517846</v>
      </c>
      <c r="R36" s="13">
        <v>0.10212893595647289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1D6ED-2DF2-45F2-9C4C-E8FA81D9AA69}">
  <dimension ref="A1:P29"/>
  <sheetViews>
    <sheetView topLeftCell="A2" zoomScale="136" zoomScaleNormal="136" workbookViewId="0">
      <selection activeCell="B15" sqref="B15"/>
    </sheetView>
  </sheetViews>
  <sheetFormatPr defaultRowHeight="15.6" x14ac:dyDescent="0.3"/>
  <cols>
    <col min="1" max="1" width="24.19921875" customWidth="1"/>
    <col min="2" max="2" width="11.796875" customWidth="1"/>
    <col min="3" max="3" width="10.59765625" customWidth="1"/>
  </cols>
  <sheetData>
    <row r="1" spans="1:16" ht="17.399999999999999" x14ac:dyDescent="0.3">
      <c r="A1" s="80" t="s">
        <v>4</v>
      </c>
      <c r="B1" s="80"/>
      <c r="C1" s="80"/>
      <c r="D1" s="80"/>
    </row>
    <row r="2" spans="1:16" x14ac:dyDescent="0.3">
      <c r="B2" t="s">
        <v>2</v>
      </c>
      <c r="C2" t="s">
        <v>3</v>
      </c>
    </row>
    <row r="3" spans="1:16" x14ac:dyDescent="0.3">
      <c r="B3" s="8">
        <v>3</v>
      </c>
      <c r="C3" s="1">
        <v>10</v>
      </c>
    </row>
    <row r="4" spans="1:16" x14ac:dyDescent="0.3">
      <c r="B4" s="8">
        <v>4</v>
      </c>
      <c r="C4" s="1">
        <v>11</v>
      </c>
    </row>
    <row r="5" spans="1:16" x14ac:dyDescent="0.3">
      <c r="B5" s="8">
        <v>6</v>
      </c>
      <c r="C5" s="1">
        <v>12</v>
      </c>
    </row>
    <row r="6" spans="1:16" x14ac:dyDescent="0.3">
      <c r="B6" s="8">
        <v>12</v>
      </c>
      <c r="C6" s="1">
        <v>12</v>
      </c>
    </row>
    <row r="7" spans="1:16" x14ac:dyDescent="0.3">
      <c r="B7" s="8">
        <v>15</v>
      </c>
      <c r="C7" s="1">
        <v>14</v>
      </c>
    </row>
    <row r="8" spans="1:16" x14ac:dyDescent="0.3">
      <c r="B8" s="8">
        <v>17</v>
      </c>
      <c r="C8" s="1">
        <v>14</v>
      </c>
    </row>
    <row r="9" spans="1:16" x14ac:dyDescent="0.3">
      <c r="B9" s="8">
        <v>18</v>
      </c>
      <c r="C9" s="1">
        <v>16</v>
      </c>
    </row>
    <row r="10" spans="1:16" x14ac:dyDescent="0.3">
      <c r="B10" s="8">
        <v>20</v>
      </c>
      <c r="C10" s="1">
        <v>16</v>
      </c>
    </row>
    <row r="11" spans="1:16" x14ac:dyDescent="0.3">
      <c r="B11" s="8">
        <v>23</v>
      </c>
      <c r="C11" s="1">
        <v>17</v>
      </c>
    </row>
    <row r="12" spans="1:16" ht="16.2" thickBot="1" x14ac:dyDescent="0.35">
      <c r="B12" s="8">
        <v>24</v>
      </c>
      <c r="C12" s="1">
        <v>18</v>
      </c>
    </row>
    <row r="13" spans="1:16" x14ac:dyDescent="0.3">
      <c r="B13" s="8">
        <v>34</v>
      </c>
      <c r="C13" s="1">
        <v>20</v>
      </c>
      <c r="G13" s="33" t="s">
        <v>133</v>
      </c>
      <c r="H13" s="34">
        <f>MAX(B3:B13)</f>
        <v>34</v>
      </c>
    </row>
    <row r="14" spans="1:16" ht="21.6" thickBot="1" x14ac:dyDescent="0.45">
      <c r="A14" s="16" t="s">
        <v>109</v>
      </c>
      <c r="B14" s="8">
        <f>AVERAGE(B3:B13)</f>
        <v>16</v>
      </c>
      <c r="C14" s="8">
        <f>AVERAGE(C3:C13)</f>
        <v>14.545454545454545</v>
      </c>
      <c r="G14" s="35" t="s">
        <v>134</v>
      </c>
      <c r="H14" s="36">
        <f>MIN(B4:B13)</f>
        <v>4</v>
      </c>
    </row>
    <row r="15" spans="1:16" ht="21.6" thickBot="1" x14ac:dyDescent="0.45">
      <c r="A15" s="16" t="s">
        <v>110</v>
      </c>
      <c r="B15" s="8">
        <f>_xlfn.STDEV.S(B5:B14)</f>
        <v>7.5461542817811802</v>
      </c>
      <c r="C15" s="8">
        <f>_xlfn.STDEV.S(C3:C13)</f>
        <v>3.1420896347378844</v>
      </c>
      <c r="G15" s="37" t="s">
        <v>135</v>
      </c>
      <c r="H15" s="38">
        <f>SUM(H13-H14)</f>
        <v>30</v>
      </c>
      <c r="O15" s="33" t="s">
        <v>133</v>
      </c>
      <c r="P15" s="34">
        <f>MAX(C3:C13)</f>
        <v>20</v>
      </c>
    </row>
    <row r="16" spans="1:16" ht="21.6" thickBot="1" x14ac:dyDescent="0.45">
      <c r="A16" s="16" t="s">
        <v>111</v>
      </c>
      <c r="B16" s="9">
        <f>_xlfn.STDEV.P(B3:B13)</f>
        <v>8.9848357095315183</v>
      </c>
      <c r="C16" s="9">
        <f>_xlfn.STDEV.P(C3:C13)</f>
        <v>2.9958649187789241</v>
      </c>
      <c r="O16" s="35" t="s">
        <v>134</v>
      </c>
      <c r="P16" s="36">
        <f>MIN(C3:C13)</f>
        <v>10</v>
      </c>
    </row>
    <row r="17" spans="2:16" ht="16.2" thickBot="1" x14ac:dyDescent="0.35">
      <c r="G17" s="33" t="s">
        <v>129</v>
      </c>
      <c r="H17" s="34">
        <f>_xlfn.QUARTILE.EXC(B3:B13,1)</f>
        <v>6</v>
      </c>
      <c r="O17" s="37" t="s">
        <v>135</v>
      </c>
      <c r="P17" s="38">
        <f>SUM(P15-P16)</f>
        <v>10</v>
      </c>
    </row>
    <row r="18" spans="2:16" ht="16.2" thickBot="1" x14ac:dyDescent="0.35">
      <c r="G18" s="35" t="s">
        <v>131</v>
      </c>
      <c r="H18" s="36">
        <f>_xlfn.QUARTILE.EXC(B2:B12,2)</f>
        <v>16</v>
      </c>
    </row>
    <row r="19" spans="2:16" x14ac:dyDescent="0.3">
      <c r="G19" s="35" t="s">
        <v>130</v>
      </c>
      <c r="H19" s="36">
        <f>_xlfn.QUARTILE.EXC(B3:B13,3)</f>
        <v>23</v>
      </c>
      <c r="O19" s="33" t="s">
        <v>129</v>
      </c>
      <c r="P19" s="34">
        <f>_xlfn.QUARTILE.EXC(C3:C13,1)</f>
        <v>12</v>
      </c>
    </row>
    <row r="20" spans="2:16" ht="16.2" thickBot="1" x14ac:dyDescent="0.35">
      <c r="G20" s="37" t="s">
        <v>132</v>
      </c>
      <c r="H20" s="38">
        <f>SUM(H19-1)</f>
        <v>22</v>
      </c>
      <c r="O20" s="35" t="s">
        <v>131</v>
      </c>
      <c r="P20" s="36">
        <f>_xlfn.QUARTILE.EXC(C3:C13,2)</f>
        <v>14</v>
      </c>
    </row>
    <row r="21" spans="2:16" x14ac:dyDescent="0.3">
      <c r="O21" s="35" t="s">
        <v>130</v>
      </c>
      <c r="P21" s="36">
        <f>_xlfn.QUARTILE.EXC(C3:C13,3)</f>
        <v>17</v>
      </c>
    </row>
    <row r="22" spans="2:16" ht="16.2" thickBot="1" x14ac:dyDescent="0.35">
      <c r="O22" s="37" t="s">
        <v>132</v>
      </c>
      <c r="P22" s="38">
        <f>SUM(P21-1)</f>
        <v>16</v>
      </c>
    </row>
    <row r="29" spans="2:16" x14ac:dyDescent="0.3">
      <c r="B29" t="s">
        <v>157</v>
      </c>
      <c r="C29" s="74" t="s">
        <v>160</v>
      </c>
    </row>
  </sheetData>
  <mergeCells count="1">
    <mergeCell ref="A1:D1"/>
  </mergeCells>
  <hyperlinks>
    <hyperlink ref="C29" r:id="rId1" xr:uid="{C96CCBCD-903D-4027-88B0-035B0F2BCBFB}"/>
  </hyperlinks>
  <pageMargins left="0.7" right="0.7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CFCBC-B892-4626-82D6-581A0C23A47F}">
  <dimension ref="A1:R14"/>
  <sheetViews>
    <sheetView workbookViewId="0">
      <selection activeCell="E11" sqref="E11"/>
    </sheetView>
  </sheetViews>
  <sheetFormatPr defaultRowHeight="15.6" x14ac:dyDescent="0.3"/>
  <cols>
    <col min="9" max="9" width="4.09765625" customWidth="1"/>
    <col min="12" max="12" width="5.5" customWidth="1"/>
    <col min="13" max="13" width="5.3984375" customWidth="1"/>
    <col min="14" max="14" width="3.19921875" customWidth="1"/>
    <col min="17" max="17" width="11.59765625" customWidth="1"/>
    <col min="18" max="18" width="29.796875" customWidth="1"/>
  </cols>
  <sheetData>
    <row r="1" spans="1:18" ht="16.2" thickBot="1" x14ac:dyDescent="0.35"/>
    <row r="2" spans="1:18" ht="22.2" customHeight="1" thickBot="1" x14ac:dyDescent="0.5">
      <c r="A2" s="63"/>
      <c r="B2" s="81" t="s">
        <v>1</v>
      </c>
      <c r="C2" s="82"/>
      <c r="D2" s="82"/>
      <c r="E2" s="82"/>
      <c r="F2" s="82"/>
      <c r="G2" s="82"/>
      <c r="H2" s="83"/>
      <c r="J2" s="84" t="s">
        <v>0</v>
      </c>
      <c r="K2" s="84"/>
      <c r="L2" s="76"/>
      <c r="M2" s="79"/>
      <c r="N2" s="89" t="s">
        <v>168</v>
      </c>
      <c r="O2" s="89"/>
      <c r="P2" s="89"/>
      <c r="Q2" s="89"/>
      <c r="R2" s="90"/>
    </row>
    <row r="3" spans="1:18" ht="39" customHeight="1" x14ac:dyDescent="0.35">
      <c r="M3" s="77">
        <v>1</v>
      </c>
      <c r="N3" s="87" t="s">
        <v>166</v>
      </c>
      <c r="O3" s="87"/>
      <c r="P3" s="87"/>
      <c r="Q3" s="87"/>
      <c r="R3" s="88"/>
    </row>
    <row r="4" spans="1:18" ht="18" x14ac:dyDescent="0.35">
      <c r="M4" s="77">
        <v>2</v>
      </c>
      <c r="N4" s="85" t="s">
        <v>163</v>
      </c>
      <c r="O4" s="85"/>
      <c r="P4" s="85"/>
      <c r="Q4" s="85"/>
      <c r="R4" s="86"/>
    </row>
    <row r="5" spans="1:18" ht="18" x14ac:dyDescent="0.35">
      <c r="M5" s="77">
        <v>3</v>
      </c>
      <c r="N5" s="85" t="s">
        <v>164</v>
      </c>
      <c r="O5" s="85"/>
      <c r="P5" s="85"/>
      <c r="Q5" s="85"/>
      <c r="R5" s="86"/>
    </row>
    <row r="6" spans="1:18" ht="53.4" customHeight="1" x14ac:dyDescent="0.35">
      <c r="M6" s="77">
        <v>4</v>
      </c>
      <c r="N6" s="87" t="s">
        <v>169</v>
      </c>
      <c r="O6" s="87"/>
      <c r="P6" s="87"/>
      <c r="Q6" s="87"/>
      <c r="R6" s="88"/>
    </row>
    <row r="7" spans="1:18" ht="18" x14ac:dyDescent="0.35">
      <c r="M7" s="77">
        <v>5</v>
      </c>
      <c r="N7" s="85" t="s">
        <v>165</v>
      </c>
      <c r="O7" s="85"/>
      <c r="P7" s="85"/>
      <c r="Q7" s="85"/>
      <c r="R7" s="86"/>
    </row>
    <row r="8" spans="1:18" ht="18.600000000000001" customHeight="1" x14ac:dyDescent="0.35">
      <c r="M8" s="77">
        <v>6</v>
      </c>
      <c r="N8" s="85" t="s">
        <v>167</v>
      </c>
      <c r="O8" s="85"/>
      <c r="P8" s="85"/>
      <c r="Q8" s="85"/>
      <c r="R8" s="86"/>
    </row>
    <row r="9" spans="1:18" ht="130.80000000000001" customHeight="1" thickBot="1" x14ac:dyDescent="0.35">
      <c r="M9" s="78">
        <v>7</v>
      </c>
      <c r="N9" s="92" t="s">
        <v>170</v>
      </c>
      <c r="O9" s="93"/>
      <c r="P9" s="93"/>
      <c r="Q9" s="93"/>
      <c r="R9" s="94"/>
    </row>
    <row r="10" spans="1:18" ht="18" x14ac:dyDescent="0.35">
      <c r="N10" s="75"/>
      <c r="O10" s="75"/>
      <c r="P10" s="91"/>
      <c r="Q10" s="91"/>
      <c r="R10" s="75"/>
    </row>
    <row r="11" spans="1:18" ht="18" x14ac:dyDescent="0.35">
      <c r="N11" s="75"/>
      <c r="O11" s="75"/>
      <c r="P11" s="91"/>
      <c r="Q11" s="91"/>
      <c r="R11" s="75"/>
    </row>
    <row r="12" spans="1:18" ht="18" x14ac:dyDescent="0.35">
      <c r="N12" s="75"/>
      <c r="O12" s="75"/>
      <c r="P12" s="91"/>
      <c r="Q12" s="91"/>
      <c r="R12" s="75"/>
    </row>
    <row r="13" spans="1:18" ht="18" x14ac:dyDescent="0.35">
      <c r="N13" s="75"/>
      <c r="O13" s="75"/>
      <c r="P13" s="91"/>
      <c r="Q13" s="91"/>
      <c r="R13" s="75"/>
    </row>
    <row r="14" spans="1:18" ht="18" x14ac:dyDescent="0.35">
      <c r="N14" s="75"/>
      <c r="O14" s="75"/>
      <c r="P14" s="91"/>
      <c r="Q14" s="91"/>
      <c r="R14" s="75"/>
    </row>
  </sheetData>
  <mergeCells count="15">
    <mergeCell ref="P14:Q14"/>
    <mergeCell ref="N7:R7"/>
    <mergeCell ref="N6:R6"/>
    <mergeCell ref="N5:R5"/>
    <mergeCell ref="N8:R8"/>
    <mergeCell ref="N9:R9"/>
    <mergeCell ref="P10:Q10"/>
    <mergeCell ref="P11:Q11"/>
    <mergeCell ref="P12:Q12"/>
    <mergeCell ref="P13:Q13"/>
    <mergeCell ref="B2:H2"/>
    <mergeCell ref="J2:K2"/>
    <mergeCell ref="N4:R4"/>
    <mergeCell ref="N3:R3"/>
    <mergeCell ref="N2:R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19B81-40C9-4565-BBDE-5964FC50F3E0}">
  <dimension ref="B3:P19"/>
  <sheetViews>
    <sheetView workbookViewId="0">
      <selection activeCell="M16" sqref="M16:O16"/>
    </sheetView>
  </sheetViews>
  <sheetFormatPr defaultRowHeight="15.6" x14ac:dyDescent="0.3"/>
  <cols>
    <col min="1" max="1" width="17.59765625" customWidth="1"/>
    <col min="2" max="2" width="6.796875" customWidth="1"/>
    <col min="3" max="3" width="15.59765625" customWidth="1"/>
    <col min="6" max="6" width="11" customWidth="1"/>
    <col min="7" max="7" width="9.19921875" customWidth="1"/>
    <col min="8" max="8" width="6" customWidth="1"/>
    <col min="9" max="9" width="16.59765625" customWidth="1"/>
    <col min="10" max="10" width="11.796875" customWidth="1"/>
    <col min="11" max="11" width="11.3984375" customWidth="1"/>
    <col min="13" max="13" width="17.69921875" customWidth="1"/>
    <col min="14" max="14" width="14.296875" customWidth="1"/>
    <col min="15" max="15" width="11.59765625" customWidth="1"/>
    <col min="16" max="16" width="10.69921875" customWidth="1"/>
  </cols>
  <sheetData>
    <row r="3" spans="2:16" ht="21" x14ac:dyDescent="0.4">
      <c r="B3" s="16" t="s">
        <v>66</v>
      </c>
      <c r="C3" s="96" t="s">
        <v>112</v>
      </c>
      <c r="D3" s="96"/>
      <c r="E3" s="96"/>
      <c r="F3" s="96"/>
      <c r="G3" s="96"/>
    </row>
    <row r="4" spans="2:16" ht="21" x14ac:dyDescent="0.4">
      <c r="B4" s="16" t="s">
        <v>67</v>
      </c>
      <c r="C4" s="98" t="s">
        <v>113</v>
      </c>
      <c r="D4" s="98"/>
      <c r="E4" s="98"/>
      <c r="F4" s="98"/>
      <c r="G4" s="98"/>
      <c r="I4" s="80" t="s">
        <v>25</v>
      </c>
      <c r="J4" s="80"/>
      <c r="K4" s="80"/>
      <c r="L4" s="80"/>
    </row>
    <row r="5" spans="2:16" ht="21" x14ac:dyDescent="0.4">
      <c r="B5" s="16"/>
      <c r="C5" s="16"/>
      <c r="D5" s="16"/>
      <c r="E5" s="16"/>
      <c r="F5" s="16"/>
      <c r="J5" s="1" t="s">
        <v>2</v>
      </c>
      <c r="K5" s="1" t="s">
        <v>3</v>
      </c>
      <c r="M5" s="96" t="s">
        <v>5</v>
      </c>
      <c r="N5" s="96"/>
    </row>
    <row r="6" spans="2:16" ht="21" x14ac:dyDescent="0.4">
      <c r="B6" s="16" t="s">
        <v>66</v>
      </c>
      <c r="C6" s="96" t="s">
        <v>117</v>
      </c>
      <c r="D6" s="96"/>
      <c r="E6" s="96"/>
      <c r="F6" s="96"/>
      <c r="G6" s="96"/>
      <c r="J6" s="39">
        <v>3</v>
      </c>
      <c r="K6" s="1">
        <v>10</v>
      </c>
      <c r="M6" s="97" t="s">
        <v>114</v>
      </c>
      <c r="N6" s="97"/>
      <c r="O6" s="20">
        <f>_xlfn.T.TEST(J6:J16,K6:K16,2,2)</f>
        <v>0.63249190854379955</v>
      </c>
    </row>
    <row r="7" spans="2:16" ht="21" x14ac:dyDescent="0.4">
      <c r="B7" s="16" t="s">
        <v>67</v>
      </c>
      <c r="C7" s="96" t="s">
        <v>118</v>
      </c>
      <c r="D7" s="96"/>
      <c r="E7" s="96"/>
      <c r="F7" s="96"/>
      <c r="G7" s="96"/>
      <c r="J7" s="39">
        <v>4</v>
      </c>
      <c r="K7" s="1">
        <v>11</v>
      </c>
      <c r="N7" s="21"/>
    </row>
    <row r="8" spans="2:16" x14ac:dyDescent="0.3">
      <c r="J8" s="39">
        <v>6</v>
      </c>
      <c r="K8" s="1">
        <v>12</v>
      </c>
      <c r="M8" s="95" t="s">
        <v>171</v>
      </c>
      <c r="N8" s="95"/>
      <c r="O8" s="95"/>
      <c r="P8" s="95"/>
    </row>
    <row r="9" spans="2:16" x14ac:dyDescent="0.3">
      <c r="J9" s="39">
        <v>12</v>
      </c>
      <c r="K9" s="1">
        <v>12</v>
      </c>
      <c r="M9" t="s">
        <v>8</v>
      </c>
    </row>
    <row r="10" spans="2:16" ht="21" x14ac:dyDescent="0.4">
      <c r="C10" s="96" t="s">
        <v>136</v>
      </c>
      <c r="D10" s="96"/>
      <c r="E10" s="17">
        <v>0.1</v>
      </c>
      <c r="F10" s="17">
        <v>0.05</v>
      </c>
      <c r="G10" s="17">
        <v>0.01</v>
      </c>
      <c r="J10" s="39">
        <v>15</v>
      </c>
      <c r="K10" s="1">
        <v>14</v>
      </c>
    </row>
    <row r="11" spans="2:16" ht="21" x14ac:dyDescent="0.4">
      <c r="E11" s="18">
        <v>0.1</v>
      </c>
      <c r="F11" s="18">
        <v>0.05</v>
      </c>
      <c r="G11" s="18">
        <v>0.01</v>
      </c>
      <c r="J11" s="39">
        <v>17</v>
      </c>
      <c r="K11" s="1">
        <v>14</v>
      </c>
      <c r="M11" t="s">
        <v>172</v>
      </c>
    </row>
    <row r="12" spans="2:16" x14ac:dyDescent="0.3">
      <c r="J12" s="39">
        <v>18</v>
      </c>
      <c r="K12" s="1">
        <v>16</v>
      </c>
      <c r="M12" t="s">
        <v>9</v>
      </c>
    </row>
    <row r="13" spans="2:16" ht="22.8" x14ac:dyDescent="0.4">
      <c r="C13" s="22" t="s">
        <v>115</v>
      </c>
      <c r="F13" s="23">
        <v>0.05</v>
      </c>
      <c r="J13" s="39">
        <v>20</v>
      </c>
      <c r="K13" s="1">
        <v>16</v>
      </c>
    </row>
    <row r="14" spans="2:16" x14ac:dyDescent="0.3">
      <c r="J14" s="39">
        <v>23</v>
      </c>
      <c r="K14" s="1">
        <v>17</v>
      </c>
    </row>
    <row r="15" spans="2:16" x14ac:dyDescent="0.3">
      <c r="J15" s="39">
        <v>24</v>
      </c>
      <c r="K15" s="1">
        <v>18</v>
      </c>
    </row>
    <row r="16" spans="2:16" ht="21" x14ac:dyDescent="0.4">
      <c r="J16" s="39">
        <v>34</v>
      </c>
      <c r="K16" s="1">
        <v>20</v>
      </c>
      <c r="M16" s="97" t="s">
        <v>173</v>
      </c>
      <c r="N16" s="97"/>
      <c r="O16" s="97"/>
    </row>
    <row r="17" spans="9:15" x14ac:dyDescent="0.3">
      <c r="I17" t="s">
        <v>109</v>
      </c>
      <c r="J17" s="39">
        <f>AVERAGE(J6:J16)</f>
        <v>16</v>
      </c>
      <c r="K17">
        <f>AVERAGE(K6:K16)</f>
        <v>14.545454545454545</v>
      </c>
    </row>
    <row r="18" spans="9:15" x14ac:dyDescent="0.3">
      <c r="I18" t="s">
        <v>110</v>
      </c>
      <c r="J18">
        <f>_xlfn.STDEV.S(J6:J16)</f>
        <v>9.4233751915117967</v>
      </c>
      <c r="K18">
        <f>_xlfn.STDEV.S(K6:K16)</f>
        <v>3.1420896347378844</v>
      </c>
      <c r="M18" s="95" t="s">
        <v>116</v>
      </c>
      <c r="N18" s="95"/>
      <c r="O18" s="95"/>
    </row>
    <row r="19" spans="9:15" x14ac:dyDescent="0.3">
      <c r="I19" t="s">
        <v>111</v>
      </c>
      <c r="J19">
        <f>_xlfn.STDEV.P(J6:J16)</f>
        <v>8.9848357095315183</v>
      </c>
      <c r="K19">
        <f>_xlfn.STDEV.P(K6:K16)</f>
        <v>2.9958649187789241</v>
      </c>
      <c r="M19" s="95" t="s">
        <v>175</v>
      </c>
      <c r="N19" s="95"/>
      <c r="O19" s="95"/>
    </row>
  </sheetData>
  <mergeCells count="12">
    <mergeCell ref="M5:N5"/>
    <mergeCell ref="M6:N6"/>
    <mergeCell ref="I4:L4"/>
    <mergeCell ref="C3:G3"/>
    <mergeCell ref="C4:G4"/>
    <mergeCell ref="C6:G6"/>
    <mergeCell ref="M19:O19"/>
    <mergeCell ref="C7:G7"/>
    <mergeCell ref="M8:P8"/>
    <mergeCell ref="C10:D10"/>
    <mergeCell ref="M16:O16"/>
    <mergeCell ref="M18:O18"/>
  </mergeCells>
  <phoneticPr fontId="3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7FF93-2507-4281-B906-7DCECA37B93D}">
  <dimension ref="A1"/>
  <sheetViews>
    <sheetView workbookViewId="0">
      <selection activeCell="Q22" sqref="Q22"/>
    </sheetView>
  </sheetViews>
  <sheetFormatPr defaultRowHeight="15.6" x14ac:dyDescent="0.3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457E1-5B3A-4A15-9EE2-56FB761E5E7D}">
  <dimension ref="B3:P20"/>
  <sheetViews>
    <sheetView workbookViewId="0">
      <selection activeCell="P6" sqref="P6"/>
    </sheetView>
  </sheetViews>
  <sheetFormatPr defaultRowHeight="15.6" x14ac:dyDescent="0.3"/>
  <cols>
    <col min="1" max="1" width="16" customWidth="1"/>
    <col min="2" max="2" width="7.8984375" customWidth="1"/>
    <col min="3" max="3" width="13.8984375" customWidth="1"/>
    <col min="4" max="4" width="10.59765625" customWidth="1"/>
    <col min="8" max="8" width="6.69921875" customWidth="1"/>
    <col min="9" max="9" width="18.19921875" customWidth="1"/>
    <col min="10" max="10" width="12.8984375" customWidth="1"/>
    <col min="11" max="11" width="12.09765625" customWidth="1"/>
  </cols>
  <sheetData>
    <row r="3" spans="2:16" ht="21" x14ac:dyDescent="0.4">
      <c r="B3" s="16" t="s">
        <v>66</v>
      </c>
      <c r="C3" s="19" t="s">
        <v>112</v>
      </c>
      <c r="D3" s="19"/>
      <c r="E3" s="19"/>
      <c r="F3" s="19"/>
    </row>
    <row r="4" spans="2:16" ht="21" x14ac:dyDescent="0.4">
      <c r="B4" s="16" t="s">
        <v>67</v>
      </c>
      <c r="C4" s="98" t="s">
        <v>113</v>
      </c>
      <c r="D4" s="98"/>
      <c r="E4" s="98"/>
      <c r="F4" s="98"/>
      <c r="G4" s="98"/>
      <c r="I4" s="80" t="s">
        <v>121</v>
      </c>
      <c r="J4" s="80"/>
      <c r="K4" s="80"/>
      <c r="L4" s="80"/>
    </row>
    <row r="5" spans="2:16" ht="21" x14ac:dyDescent="0.4">
      <c r="J5" s="1" t="s">
        <v>174</v>
      </c>
      <c r="K5" s="1" t="s">
        <v>3</v>
      </c>
      <c r="N5" s="96" t="s">
        <v>5</v>
      </c>
      <c r="O5" s="96"/>
    </row>
    <row r="6" spans="2:16" ht="21" x14ac:dyDescent="0.4">
      <c r="B6" s="16" t="s">
        <v>66</v>
      </c>
      <c r="C6" s="96" t="s">
        <v>117</v>
      </c>
      <c r="D6" s="96"/>
      <c r="E6" s="96"/>
      <c r="F6" s="96"/>
      <c r="G6" s="96"/>
      <c r="J6" s="1">
        <v>12</v>
      </c>
      <c r="K6" s="1">
        <v>10</v>
      </c>
      <c r="N6" s="97" t="s">
        <v>114</v>
      </c>
      <c r="O6" s="97"/>
      <c r="P6">
        <f>_xlfn.T.TEST(J6:J16,K6:K16,2,3)</f>
        <v>3.1794255375435683E-2</v>
      </c>
    </row>
    <row r="7" spans="2:16" ht="21" x14ac:dyDescent="0.4">
      <c r="B7" s="16" t="s">
        <v>67</v>
      </c>
      <c r="C7" s="96" t="s">
        <v>118</v>
      </c>
      <c r="D7" s="96"/>
      <c r="E7" s="96"/>
      <c r="F7" s="96"/>
      <c r="G7" s="96"/>
      <c r="J7" s="1">
        <v>14</v>
      </c>
      <c r="K7" s="1">
        <v>11</v>
      </c>
      <c r="M7" t="s">
        <v>28</v>
      </c>
    </row>
    <row r="8" spans="2:16" x14ac:dyDescent="0.3">
      <c r="J8" s="1">
        <v>15</v>
      </c>
      <c r="K8" s="1">
        <v>12</v>
      </c>
      <c r="M8" t="s">
        <v>8</v>
      </c>
    </row>
    <row r="9" spans="2:16" x14ac:dyDescent="0.3">
      <c r="J9" s="1">
        <v>15</v>
      </c>
      <c r="K9" s="1">
        <v>12</v>
      </c>
      <c r="M9" t="s">
        <v>29</v>
      </c>
    </row>
    <row r="10" spans="2:16" ht="21" x14ac:dyDescent="0.4">
      <c r="C10" s="96" t="s">
        <v>137</v>
      </c>
      <c r="D10" s="96"/>
      <c r="E10" s="17">
        <v>0.1</v>
      </c>
      <c r="F10" s="17">
        <v>0.05</v>
      </c>
      <c r="G10" s="17">
        <v>0.01</v>
      </c>
      <c r="J10" s="1">
        <v>18</v>
      </c>
      <c r="K10" s="1">
        <v>14</v>
      </c>
      <c r="M10" t="s">
        <v>9</v>
      </c>
    </row>
    <row r="11" spans="2:16" ht="21" x14ac:dyDescent="0.4">
      <c r="E11" s="18">
        <v>0.1</v>
      </c>
      <c r="F11" s="18">
        <v>0.05</v>
      </c>
      <c r="G11" s="18">
        <v>0.01</v>
      </c>
      <c r="J11" s="1">
        <v>18</v>
      </c>
      <c r="K11" s="1">
        <v>14</v>
      </c>
    </row>
    <row r="12" spans="2:16" x14ac:dyDescent="0.3">
      <c r="J12" s="1">
        <v>19</v>
      </c>
      <c r="K12" s="1">
        <v>16</v>
      </c>
    </row>
    <row r="13" spans="2:16" ht="22.8" x14ac:dyDescent="0.4">
      <c r="C13" s="22" t="s">
        <v>115</v>
      </c>
      <c r="F13" s="23">
        <v>0.05</v>
      </c>
      <c r="J13" s="1">
        <v>20</v>
      </c>
      <c r="K13" s="1">
        <v>16</v>
      </c>
    </row>
    <row r="14" spans="2:16" x14ac:dyDescent="0.3">
      <c r="J14" s="1">
        <v>20</v>
      </c>
      <c r="K14" s="1">
        <v>17</v>
      </c>
    </row>
    <row r="15" spans="2:16" x14ac:dyDescent="0.3">
      <c r="J15" s="1">
        <v>22</v>
      </c>
      <c r="K15" s="1">
        <v>18</v>
      </c>
    </row>
    <row r="16" spans="2:16" x14ac:dyDescent="0.3">
      <c r="J16" s="1">
        <v>22</v>
      </c>
      <c r="K16" s="1">
        <v>20</v>
      </c>
    </row>
    <row r="17" spans="4:16" ht="21" x14ac:dyDescent="0.4">
      <c r="I17" t="s">
        <v>109</v>
      </c>
      <c r="J17">
        <f>AVERAGE(J6:J16)</f>
        <v>17.727272727272727</v>
      </c>
      <c r="K17">
        <f>AVERAGE(K6:K16)</f>
        <v>14.545454545454545</v>
      </c>
      <c r="M17" s="97" t="s">
        <v>10</v>
      </c>
      <c r="N17" s="97"/>
      <c r="O17" s="97"/>
    </row>
    <row r="18" spans="4:16" x14ac:dyDescent="0.3">
      <c r="D18" s="2"/>
      <c r="I18" t="s">
        <v>110</v>
      </c>
      <c r="J18">
        <f>_xlfn.STDEV.S(J6:J16)</f>
        <v>3.3193646708642608</v>
      </c>
      <c r="K18">
        <f>_xlfn.STDEV.S(K6:K16)</f>
        <v>3.1420896347378844</v>
      </c>
    </row>
    <row r="19" spans="4:16" x14ac:dyDescent="0.3">
      <c r="I19" t="s">
        <v>111</v>
      </c>
      <c r="J19">
        <f>_xlfn.STDEV.P(J6:J16)</f>
        <v>3.1648900337325836</v>
      </c>
      <c r="K19">
        <f>_xlfn.STDEV.P(K6:K16)</f>
        <v>2.9958649187789241</v>
      </c>
      <c r="M19" s="95" t="s">
        <v>119</v>
      </c>
      <c r="N19" s="95"/>
      <c r="O19" s="95"/>
      <c r="P19" s="95"/>
    </row>
    <row r="20" spans="4:16" x14ac:dyDescent="0.3">
      <c r="M20" s="95" t="s">
        <v>120</v>
      </c>
      <c r="N20" s="95"/>
      <c r="O20" s="95"/>
      <c r="P20" s="95"/>
    </row>
  </sheetData>
  <mergeCells count="10">
    <mergeCell ref="I4:L4"/>
    <mergeCell ref="C4:G4"/>
    <mergeCell ref="C6:G6"/>
    <mergeCell ref="C7:G7"/>
    <mergeCell ref="M20:P20"/>
    <mergeCell ref="C10:D10"/>
    <mergeCell ref="N5:O5"/>
    <mergeCell ref="N6:O6"/>
    <mergeCell ref="M17:O17"/>
    <mergeCell ref="M19:P19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3F02A3-E23A-403E-BAA0-5E992E359DE2}">
  <dimension ref="A1:N23"/>
  <sheetViews>
    <sheetView workbookViewId="0">
      <selection activeCell="E4" sqref="E4"/>
    </sheetView>
  </sheetViews>
  <sheetFormatPr defaultRowHeight="15.6" x14ac:dyDescent="0.3"/>
  <cols>
    <col min="3" max="3" width="18.796875" customWidth="1"/>
    <col min="4" max="4" width="14.8984375" customWidth="1"/>
    <col min="5" max="5" width="14" customWidth="1"/>
    <col min="6" max="6" width="12.09765625" customWidth="1"/>
    <col min="11" max="11" width="17.796875" customWidth="1"/>
  </cols>
  <sheetData>
    <row r="1" spans="1:14" ht="17.399999999999999" x14ac:dyDescent="0.3">
      <c r="A1" s="80" t="s">
        <v>122</v>
      </c>
      <c r="B1" s="80"/>
      <c r="C1" s="80"/>
      <c r="D1" s="80"/>
      <c r="E1" s="80"/>
    </row>
    <row r="2" spans="1:14" x14ac:dyDescent="0.3">
      <c r="D2" t="s">
        <v>11</v>
      </c>
      <c r="E2" t="s">
        <v>3</v>
      </c>
    </row>
    <row r="3" spans="1:14" x14ac:dyDescent="0.3">
      <c r="D3" t="s">
        <v>23</v>
      </c>
      <c r="E3" t="s">
        <v>24</v>
      </c>
      <c r="F3" t="s">
        <v>26</v>
      </c>
    </row>
    <row r="4" spans="1:14" x14ac:dyDescent="0.3">
      <c r="C4" t="s">
        <v>12</v>
      </c>
      <c r="D4" s="1">
        <v>8</v>
      </c>
      <c r="E4" s="1">
        <v>8</v>
      </c>
      <c r="F4" s="1">
        <f t="shared" ref="F4:F14" si="0">D4+E4</f>
        <v>16</v>
      </c>
    </row>
    <row r="5" spans="1:14" ht="22.8" x14ac:dyDescent="0.4">
      <c r="C5" t="s">
        <v>13</v>
      </c>
      <c r="D5" s="1">
        <v>8</v>
      </c>
      <c r="E5" s="1">
        <v>10</v>
      </c>
      <c r="F5" s="1">
        <f t="shared" si="0"/>
        <v>18</v>
      </c>
      <c r="I5" s="24" t="s">
        <v>66</v>
      </c>
      <c r="J5" s="24" t="s">
        <v>112</v>
      </c>
      <c r="K5" s="24"/>
      <c r="L5" s="24"/>
      <c r="M5" s="24"/>
      <c r="N5" s="24"/>
    </row>
    <row r="6" spans="1:14" ht="22.8" x14ac:dyDescent="0.4">
      <c r="C6" t="s">
        <v>14</v>
      </c>
      <c r="D6" s="1">
        <v>10</v>
      </c>
      <c r="E6" s="1">
        <v>12</v>
      </c>
      <c r="F6" s="1">
        <f t="shared" si="0"/>
        <v>22</v>
      </c>
      <c r="I6" s="24" t="s">
        <v>67</v>
      </c>
      <c r="J6" s="24" t="s">
        <v>113</v>
      </c>
      <c r="K6" s="24"/>
      <c r="L6" s="24"/>
      <c r="M6" s="24"/>
      <c r="N6" s="24"/>
    </row>
    <row r="7" spans="1:14" x14ac:dyDescent="0.3">
      <c r="C7" t="s">
        <v>15</v>
      </c>
      <c r="D7" s="1">
        <v>12</v>
      </c>
      <c r="E7" s="1">
        <v>15</v>
      </c>
      <c r="F7" s="1">
        <f t="shared" si="0"/>
        <v>27</v>
      </c>
    </row>
    <row r="8" spans="1:14" ht="21" x14ac:dyDescent="0.4">
      <c r="C8" t="s">
        <v>16</v>
      </c>
      <c r="D8" s="1">
        <v>12</v>
      </c>
      <c r="E8" s="1">
        <v>13</v>
      </c>
      <c r="F8" s="1">
        <f t="shared" si="0"/>
        <v>25</v>
      </c>
      <c r="I8" s="16" t="s">
        <v>66</v>
      </c>
      <c r="J8" s="96" t="s">
        <v>176</v>
      </c>
      <c r="K8" s="96"/>
      <c r="L8" s="96"/>
      <c r="M8" s="96"/>
      <c r="N8" s="96"/>
    </row>
    <row r="9" spans="1:14" ht="21" x14ac:dyDescent="0.4">
      <c r="C9" t="s">
        <v>17</v>
      </c>
      <c r="D9" s="1">
        <v>13</v>
      </c>
      <c r="E9" s="1">
        <v>16</v>
      </c>
      <c r="F9" s="1">
        <f t="shared" si="0"/>
        <v>29</v>
      </c>
      <c r="I9" s="16" t="s">
        <v>67</v>
      </c>
      <c r="J9" s="96" t="s">
        <v>177</v>
      </c>
      <c r="K9" s="96"/>
      <c r="L9" s="96"/>
      <c r="M9" s="96"/>
      <c r="N9" s="96"/>
    </row>
    <row r="10" spans="1:14" x14ac:dyDescent="0.3">
      <c r="C10" t="s">
        <v>18</v>
      </c>
      <c r="D10" s="1">
        <v>13</v>
      </c>
      <c r="E10" s="1">
        <v>13</v>
      </c>
      <c r="F10" s="1">
        <f t="shared" si="0"/>
        <v>26</v>
      </c>
    </row>
    <row r="11" spans="1:14" x14ac:dyDescent="0.3">
      <c r="C11" t="s">
        <v>19</v>
      </c>
      <c r="D11" s="1">
        <v>14</v>
      </c>
      <c r="E11" s="1">
        <v>14</v>
      </c>
      <c r="F11" s="1">
        <f t="shared" si="0"/>
        <v>28</v>
      </c>
    </row>
    <row r="12" spans="1:14" ht="18" x14ac:dyDescent="0.35">
      <c r="C12" t="s">
        <v>20</v>
      </c>
      <c r="D12" s="1">
        <v>14</v>
      </c>
      <c r="E12" s="1">
        <v>16</v>
      </c>
      <c r="F12" s="1">
        <f t="shared" si="0"/>
        <v>30</v>
      </c>
      <c r="J12" s="22" t="s">
        <v>5</v>
      </c>
      <c r="K12" s="22" t="s">
        <v>138</v>
      </c>
      <c r="L12" s="22">
        <v>0.05</v>
      </c>
      <c r="M12" s="25">
        <v>0.05</v>
      </c>
    </row>
    <row r="13" spans="1:14" ht="18" x14ac:dyDescent="0.35">
      <c r="C13" t="s">
        <v>21</v>
      </c>
      <c r="D13" s="1">
        <v>15</v>
      </c>
      <c r="E13" s="1">
        <v>17</v>
      </c>
      <c r="F13" s="1">
        <f t="shared" si="0"/>
        <v>32</v>
      </c>
      <c r="J13" s="22" t="s">
        <v>5</v>
      </c>
      <c r="K13" s="22" t="s">
        <v>6</v>
      </c>
      <c r="L13" s="22">
        <f>_xlfn.T.TEST(D4:D14,E4:E14,2,1)</f>
        <v>6.6611882266888869E-2</v>
      </c>
      <c r="M13" s="22"/>
    </row>
    <row r="14" spans="1:14" x14ac:dyDescent="0.3">
      <c r="C14" t="s">
        <v>22</v>
      </c>
      <c r="D14" s="1">
        <v>15</v>
      </c>
      <c r="E14" s="1">
        <v>12</v>
      </c>
      <c r="F14" s="1">
        <f t="shared" si="0"/>
        <v>27</v>
      </c>
    </row>
    <row r="15" spans="1:14" x14ac:dyDescent="0.3">
      <c r="C15" t="s">
        <v>30</v>
      </c>
      <c r="D15" s="1">
        <f>AVERAGE(D4:D14)</f>
        <v>12.181818181818182</v>
      </c>
      <c r="E15">
        <f>AVERAGE(E4:E14)</f>
        <v>13.272727272727273</v>
      </c>
    </row>
    <row r="16" spans="1:14" ht="17.399999999999999" x14ac:dyDescent="0.3">
      <c r="K16" s="99" t="s">
        <v>27</v>
      </c>
      <c r="L16" s="99"/>
    </row>
    <row r="17" spans="10:13" x14ac:dyDescent="0.3">
      <c r="K17" t="s">
        <v>31</v>
      </c>
    </row>
    <row r="18" spans="10:13" x14ac:dyDescent="0.3">
      <c r="K18" t="s">
        <v>8</v>
      </c>
    </row>
    <row r="19" spans="10:13" x14ac:dyDescent="0.3">
      <c r="K19" t="s">
        <v>32</v>
      </c>
    </row>
    <row r="20" spans="10:13" x14ac:dyDescent="0.3">
      <c r="K20" t="s">
        <v>9</v>
      </c>
    </row>
    <row r="22" spans="10:13" x14ac:dyDescent="0.3">
      <c r="J22" s="95" t="s">
        <v>119</v>
      </c>
      <c r="K22" s="95"/>
      <c r="L22" s="95"/>
      <c r="M22" s="95"/>
    </row>
    <row r="23" spans="10:13" x14ac:dyDescent="0.3">
      <c r="K23" t="s">
        <v>178</v>
      </c>
    </row>
  </sheetData>
  <mergeCells count="5">
    <mergeCell ref="K16:L16"/>
    <mergeCell ref="A1:E1"/>
    <mergeCell ref="J8:N8"/>
    <mergeCell ref="J9:N9"/>
    <mergeCell ref="J22:M2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039E8-F371-47EE-9DE4-1BC7FB14D169}">
  <dimension ref="A1:L23"/>
  <sheetViews>
    <sheetView workbookViewId="0">
      <selection activeCell="H16" sqref="H16:L17"/>
    </sheetView>
  </sheetViews>
  <sheetFormatPr defaultRowHeight="15.6" x14ac:dyDescent="0.3"/>
  <cols>
    <col min="1" max="1" width="13.3984375" customWidth="1"/>
    <col min="3" max="3" width="10.8984375" customWidth="1"/>
    <col min="4" max="4" width="13.5" customWidth="1"/>
    <col min="5" max="5" width="10.69921875" customWidth="1"/>
    <col min="6" max="6" width="10.296875" customWidth="1"/>
    <col min="12" max="12" width="10.296875" customWidth="1"/>
  </cols>
  <sheetData>
    <row r="1" spans="1:12" ht="33.6" customHeight="1" thickBot="1" x14ac:dyDescent="0.35">
      <c r="A1" s="61"/>
      <c r="B1" s="67" t="s">
        <v>150</v>
      </c>
      <c r="C1" s="65" t="s">
        <v>147</v>
      </c>
      <c r="D1" s="64" t="s">
        <v>148</v>
      </c>
      <c r="E1" s="66" t="s">
        <v>149</v>
      </c>
      <c r="F1" s="64" t="s">
        <v>146</v>
      </c>
    </row>
    <row r="2" spans="1:12" x14ac:dyDescent="0.3">
      <c r="A2" s="26" t="s">
        <v>35</v>
      </c>
      <c r="B2" s="59">
        <v>16</v>
      </c>
      <c r="C2" s="58">
        <v>1</v>
      </c>
      <c r="D2" s="60">
        <v>3</v>
      </c>
      <c r="E2" s="53">
        <f>SUM(C2:D2)</f>
        <v>4</v>
      </c>
      <c r="F2" s="59">
        <v>1</v>
      </c>
    </row>
    <row r="3" spans="1:12" x14ac:dyDescent="0.3">
      <c r="A3" s="26" t="s">
        <v>36</v>
      </c>
      <c r="B3" s="59">
        <v>18</v>
      </c>
      <c r="C3" s="58">
        <v>3</v>
      </c>
      <c r="D3" s="60">
        <v>5</v>
      </c>
      <c r="E3" s="53">
        <f t="shared" ref="E3:E21" si="0">SUM(C3:D3)</f>
        <v>8</v>
      </c>
      <c r="F3" s="59">
        <v>2</v>
      </c>
    </row>
    <row r="4" spans="1:12" x14ac:dyDescent="0.3">
      <c r="A4" s="26" t="s">
        <v>37</v>
      </c>
      <c r="B4" s="59">
        <v>22</v>
      </c>
      <c r="C4" s="58">
        <v>3</v>
      </c>
      <c r="D4" s="60">
        <v>6</v>
      </c>
      <c r="E4" s="53">
        <f t="shared" si="0"/>
        <v>9</v>
      </c>
      <c r="F4" s="59">
        <v>2</v>
      </c>
    </row>
    <row r="5" spans="1:12" x14ac:dyDescent="0.3">
      <c r="A5" s="26" t="s">
        <v>38</v>
      </c>
      <c r="B5" s="59">
        <v>27</v>
      </c>
      <c r="C5" s="58">
        <v>4</v>
      </c>
      <c r="D5" s="60">
        <v>8</v>
      </c>
      <c r="E5" s="53">
        <f t="shared" si="0"/>
        <v>12</v>
      </c>
      <c r="F5" s="59">
        <v>4</v>
      </c>
    </row>
    <row r="6" spans="1:12" x14ac:dyDescent="0.3">
      <c r="A6" s="26" t="s">
        <v>39</v>
      </c>
      <c r="B6" s="59">
        <v>25</v>
      </c>
      <c r="C6" s="58">
        <v>3</v>
      </c>
      <c r="D6" s="60">
        <v>6</v>
      </c>
      <c r="E6" s="53">
        <f t="shared" si="0"/>
        <v>9</v>
      </c>
      <c r="F6" s="59">
        <v>3</v>
      </c>
    </row>
    <row r="7" spans="1:12" x14ac:dyDescent="0.3">
      <c r="A7" s="26" t="s">
        <v>40</v>
      </c>
      <c r="B7" s="59">
        <v>29</v>
      </c>
      <c r="C7" s="53">
        <v>9</v>
      </c>
      <c r="D7" s="59">
        <v>8</v>
      </c>
      <c r="E7" s="53">
        <f t="shared" si="0"/>
        <v>17</v>
      </c>
      <c r="F7" s="59">
        <v>5</v>
      </c>
    </row>
    <row r="8" spans="1:12" x14ac:dyDescent="0.3">
      <c r="A8" s="26" t="s">
        <v>41</v>
      </c>
      <c r="B8" s="59">
        <v>26</v>
      </c>
      <c r="C8" s="58">
        <v>5</v>
      </c>
      <c r="D8" s="60">
        <v>6</v>
      </c>
      <c r="E8" s="53">
        <f t="shared" si="0"/>
        <v>11</v>
      </c>
      <c r="F8" s="59">
        <v>2</v>
      </c>
    </row>
    <row r="9" spans="1:12" x14ac:dyDescent="0.3">
      <c r="A9" s="26" t="s">
        <v>42</v>
      </c>
      <c r="B9" s="59">
        <v>28</v>
      </c>
      <c r="C9" s="53">
        <v>8</v>
      </c>
      <c r="D9" s="59">
        <v>7</v>
      </c>
      <c r="E9" s="53">
        <f t="shared" si="0"/>
        <v>15</v>
      </c>
      <c r="F9" s="59">
        <v>4</v>
      </c>
    </row>
    <row r="10" spans="1:12" x14ac:dyDescent="0.3">
      <c r="A10" s="26" t="s">
        <v>43</v>
      </c>
      <c r="B10" s="59">
        <v>30</v>
      </c>
      <c r="C10" s="53">
        <v>5</v>
      </c>
      <c r="D10" s="59">
        <v>9</v>
      </c>
      <c r="E10" s="53">
        <f t="shared" si="0"/>
        <v>14</v>
      </c>
      <c r="F10" s="59">
        <v>5</v>
      </c>
    </row>
    <row r="11" spans="1:12" x14ac:dyDescent="0.3">
      <c r="A11" s="26" t="s">
        <v>44</v>
      </c>
      <c r="B11" s="59">
        <v>32</v>
      </c>
      <c r="C11" s="53">
        <v>8</v>
      </c>
      <c r="D11" s="59">
        <v>13</v>
      </c>
      <c r="E11" s="53">
        <f t="shared" si="0"/>
        <v>21</v>
      </c>
      <c r="F11" s="59">
        <v>7</v>
      </c>
    </row>
    <row r="12" spans="1:12" x14ac:dyDescent="0.3">
      <c r="A12" s="26" t="s">
        <v>45</v>
      </c>
      <c r="B12" s="59">
        <v>27</v>
      </c>
      <c r="C12" s="58">
        <v>1</v>
      </c>
      <c r="D12" s="60">
        <v>7</v>
      </c>
      <c r="E12" s="53">
        <f t="shared" si="0"/>
        <v>8</v>
      </c>
      <c r="F12" s="59">
        <v>3</v>
      </c>
    </row>
    <row r="13" spans="1:12" x14ac:dyDescent="0.3">
      <c r="A13" s="26" t="s">
        <v>47</v>
      </c>
      <c r="B13" s="59">
        <v>18</v>
      </c>
      <c r="C13" s="58">
        <v>2</v>
      </c>
      <c r="D13" s="60">
        <v>5</v>
      </c>
      <c r="E13" s="53">
        <f t="shared" si="0"/>
        <v>7</v>
      </c>
      <c r="F13" s="59">
        <v>2</v>
      </c>
    </row>
    <row r="14" spans="1:12" ht="21" x14ac:dyDescent="0.4">
      <c r="A14" s="26" t="s">
        <v>48</v>
      </c>
      <c r="B14" s="59">
        <v>20</v>
      </c>
      <c r="C14" s="58">
        <v>3</v>
      </c>
      <c r="D14" s="60">
        <v>5</v>
      </c>
      <c r="E14" s="53">
        <f t="shared" si="0"/>
        <v>8</v>
      </c>
      <c r="F14" s="59">
        <v>2</v>
      </c>
      <c r="I14" s="62" t="s">
        <v>145</v>
      </c>
      <c r="J14" s="16">
        <f>CORREL(E2:E21,F2:F21)</f>
        <v>0.93170074397931524</v>
      </c>
    </row>
    <row r="15" spans="1:12" x14ac:dyDescent="0.3">
      <c r="A15" s="26" t="s">
        <v>49</v>
      </c>
      <c r="B15" s="59">
        <v>22</v>
      </c>
      <c r="C15" s="58">
        <v>2</v>
      </c>
      <c r="D15" s="60">
        <v>6</v>
      </c>
      <c r="E15" s="53">
        <f t="shared" si="0"/>
        <v>8</v>
      </c>
      <c r="F15" s="59">
        <v>3</v>
      </c>
      <c r="I15" s="63"/>
    </row>
    <row r="16" spans="1:12" ht="16.8" customHeight="1" x14ac:dyDescent="0.3">
      <c r="A16" s="26" t="s">
        <v>50</v>
      </c>
      <c r="B16" s="59">
        <v>24</v>
      </c>
      <c r="C16" s="58">
        <v>1</v>
      </c>
      <c r="D16" s="60">
        <v>8</v>
      </c>
      <c r="E16" s="53">
        <f t="shared" si="0"/>
        <v>9</v>
      </c>
      <c r="F16" s="59">
        <v>3</v>
      </c>
      <c r="H16" s="103" t="s">
        <v>152</v>
      </c>
      <c r="I16" s="103"/>
      <c r="J16" s="103"/>
      <c r="K16" s="103"/>
      <c r="L16" s="103"/>
    </row>
    <row r="17" spans="1:12" x14ac:dyDescent="0.3">
      <c r="A17" s="26" t="s">
        <v>51</v>
      </c>
      <c r="B17" s="59">
        <v>27</v>
      </c>
      <c r="C17" s="53">
        <v>10</v>
      </c>
      <c r="D17" s="59">
        <v>8</v>
      </c>
      <c r="E17" s="53">
        <f t="shared" si="0"/>
        <v>18</v>
      </c>
      <c r="F17" s="59">
        <v>5</v>
      </c>
      <c r="H17" s="103"/>
      <c r="I17" s="103"/>
      <c r="J17" s="103"/>
      <c r="K17" s="103"/>
      <c r="L17" s="103"/>
    </row>
    <row r="18" spans="1:12" x14ac:dyDescent="0.3">
      <c r="A18" s="26" t="s">
        <v>52</v>
      </c>
      <c r="B18" s="59">
        <v>30</v>
      </c>
      <c r="C18" s="53">
        <v>8</v>
      </c>
      <c r="D18" s="59">
        <v>11</v>
      </c>
      <c r="E18" s="53">
        <f t="shared" si="0"/>
        <v>19</v>
      </c>
      <c r="F18" s="59">
        <v>6</v>
      </c>
    </row>
    <row r="19" spans="1:12" x14ac:dyDescent="0.3">
      <c r="A19" s="26" t="s">
        <v>53</v>
      </c>
      <c r="B19" s="59">
        <v>32</v>
      </c>
      <c r="C19" s="53">
        <v>5</v>
      </c>
      <c r="D19" s="59">
        <v>12</v>
      </c>
      <c r="E19" s="53">
        <f t="shared" si="0"/>
        <v>17</v>
      </c>
      <c r="F19" s="59">
        <v>6</v>
      </c>
      <c r="H19" s="102" t="s">
        <v>155</v>
      </c>
      <c r="I19" s="102"/>
      <c r="J19" s="102"/>
      <c r="K19" s="102"/>
      <c r="L19" s="102"/>
    </row>
    <row r="20" spans="1:12" x14ac:dyDescent="0.3">
      <c r="A20" s="26" t="s">
        <v>54</v>
      </c>
      <c r="B20" s="59">
        <v>27</v>
      </c>
      <c r="C20" s="53">
        <v>7</v>
      </c>
      <c r="D20" s="59">
        <v>7</v>
      </c>
      <c r="E20" s="53">
        <f t="shared" si="0"/>
        <v>14</v>
      </c>
      <c r="F20" s="59">
        <v>5</v>
      </c>
      <c r="H20" s="102"/>
      <c r="I20" s="102"/>
      <c r="J20" s="102"/>
      <c r="K20" s="102"/>
      <c r="L20" s="102"/>
    </row>
    <row r="21" spans="1:12" ht="16.2" thickBot="1" x14ac:dyDescent="0.35">
      <c r="A21" s="26" t="s">
        <v>55</v>
      </c>
      <c r="B21" s="59">
        <v>15</v>
      </c>
      <c r="C21" s="58">
        <v>5</v>
      </c>
      <c r="D21" s="60">
        <v>3</v>
      </c>
      <c r="E21" s="53">
        <f t="shared" si="0"/>
        <v>8</v>
      </c>
      <c r="F21" s="59">
        <v>1</v>
      </c>
    </row>
    <row r="22" spans="1:12" ht="39" customHeight="1" thickBot="1" x14ac:dyDescent="0.4">
      <c r="A22" s="100" t="s">
        <v>151</v>
      </c>
      <c r="B22" s="101"/>
      <c r="C22" s="68">
        <f>CORREL(B2:B21,C2:C21)</f>
        <v>0.58427614920084769</v>
      </c>
      <c r="D22" s="68">
        <f>CORREL(B2:B21,D2:D21)</f>
        <v>0.89749663272119551</v>
      </c>
      <c r="E22" s="68">
        <f>CORREL(C2:C21,E2:E21)</f>
        <v>0.87775596457581717</v>
      </c>
      <c r="F22" s="69">
        <f>CORREL(E2:E21,F2:F21)</f>
        <v>0.93170074397931524</v>
      </c>
      <c r="H22" s="102" t="s">
        <v>156</v>
      </c>
      <c r="I22" s="102"/>
      <c r="J22" s="102"/>
      <c r="K22" s="102"/>
      <c r="L22" s="102"/>
    </row>
    <row r="23" spans="1:12" ht="18.600000000000001" thickBot="1" x14ac:dyDescent="0.4">
      <c r="C23" s="70" t="s">
        <v>123</v>
      </c>
      <c r="D23" s="72" t="s">
        <v>124</v>
      </c>
      <c r="E23" s="71" t="s">
        <v>124</v>
      </c>
      <c r="F23" s="72" t="s">
        <v>125</v>
      </c>
    </row>
  </sheetData>
  <mergeCells count="4">
    <mergeCell ref="H19:L20"/>
    <mergeCell ref="A22:B22"/>
    <mergeCell ref="H16:L17"/>
    <mergeCell ref="H22:L2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A307A-D20A-4016-BE35-2730A33A2E4E}">
  <dimension ref="B1:M23"/>
  <sheetViews>
    <sheetView workbookViewId="0">
      <selection activeCell="K15" sqref="K15"/>
    </sheetView>
  </sheetViews>
  <sheetFormatPr defaultRowHeight="15.6" x14ac:dyDescent="0.3"/>
  <cols>
    <col min="1" max="1" width="1.69921875" customWidth="1"/>
    <col min="2" max="2" width="13.296875" customWidth="1"/>
    <col min="3" max="3" width="12.59765625" customWidth="1"/>
    <col min="4" max="4" width="11.69921875" customWidth="1"/>
    <col min="5" max="5" width="12.69921875" customWidth="1"/>
    <col min="6" max="6" width="11.69921875" customWidth="1"/>
    <col min="7" max="7" width="9.69921875" customWidth="1"/>
    <col min="13" max="13" width="12.19921875" customWidth="1"/>
  </cols>
  <sheetData>
    <row r="1" spans="2:13" ht="35.4" customHeight="1" thickBot="1" x14ac:dyDescent="0.35">
      <c r="B1" s="61"/>
      <c r="C1" s="67" t="s">
        <v>150</v>
      </c>
      <c r="D1" s="65" t="s">
        <v>161</v>
      </c>
      <c r="E1" s="64" t="s">
        <v>148</v>
      </c>
      <c r="F1" s="66" t="s">
        <v>149</v>
      </c>
      <c r="G1" s="64" t="s">
        <v>146</v>
      </c>
    </row>
    <row r="2" spans="2:13" x14ac:dyDescent="0.3">
      <c r="B2" s="26" t="s">
        <v>35</v>
      </c>
      <c r="C2" s="59">
        <v>16</v>
      </c>
      <c r="D2" s="58">
        <v>1</v>
      </c>
      <c r="E2" s="60">
        <v>3</v>
      </c>
      <c r="F2" s="53">
        <f>SUM(D2:E2)</f>
        <v>4</v>
      </c>
      <c r="G2" s="59">
        <v>1</v>
      </c>
    </row>
    <row r="3" spans="2:13" x14ac:dyDescent="0.3">
      <c r="B3" s="26" t="s">
        <v>36</v>
      </c>
      <c r="C3" s="59">
        <v>18</v>
      </c>
      <c r="D3" s="58">
        <v>3</v>
      </c>
      <c r="E3" s="60">
        <v>5</v>
      </c>
      <c r="F3" s="53">
        <f t="shared" ref="F3:F21" si="0">SUM(D3:E3)</f>
        <v>8</v>
      </c>
      <c r="G3" s="59">
        <v>2</v>
      </c>
    </row>
    <row r="4" spans="2:13" x14ac:dyDescent="0.3">
      <c r="B4" s="26" t="s">
        <v>37</v>
      </c>
      <c r="C4" s="59">
        <v>22</v>
      </c>
      <c r="D4" s="58">
        <v>3</v>
      </c>
      <c r="E4" s="60">
        <v>6</v>
      </c>
      <c r="F4" s="53">
        <f t="shared" si="0"/>
        <v>9</v>
      </c>
      <c r="G4" s="59">
        <v>2</v>
      </c>
    </row>
    <row r="5" spans="2:13" x14ac:dyDescent="0.3">
      <c r="B5" s="26" t="s">
        <v>38</v>
      </c>
      <c r="C5" s="59">
        <v>27</v>
      </c>
      <c r="D5" s="58">
        <v>4</v>
      </c>
      <c r="E5" s="60">
        <v>8</v>
      </c>
      <c r="F5" s="53">
        <f t="shared" si="0"/>
        <v>12</v>
      </c>
      <c r="G5" s="59">
        <v>4</v>
      </c>
    </row>
    <row r="6" spans="2:13" x14ac:dyDescent="0.3">
      <c r="B6" s="26" t="s">
        <v>39</v>
      </c>
      <c r="C6" s="59">
        <v>25</v>
      </c>
      <c r="D6" s="58">
        <v>3</v>
      </c>
      <c r="E6" s="60">
        <v>6</v>
      </c>
      <c r="F6" s="53">
        <f t="shared" si="0"/>
        <v>9</v>
      </c>
      <c r="G6" s="59">
        <v>3</v>
      </c>
    </row>
    <row r="7" spans="2:13" x14ac:dyDescent="0.3">
      <c r="B7" s="26" t="s">
        <v>40</v>
      </c>
      <c r="C7" s="59">
        <v>29</v>
      </c>
      <c r="D7" s="53">
        <v>9</v>
      </c>
      <c r="E7" s="59">
        <v>8</v>
      </c>
      <c r="F7" s="53">
        <f t="shared" si="0"/>
        <v>17</v>
      </c>
      <c r="G7" s="59">
        <v>5</v>
      </c>
    </row>
    <row r="8" spans="2:13" x14ac:dyDescent="0.3">
      <c r="B8" s="26" t="s">
        <v>41</v>
      </c>
      <c r="C8" s="59">
        <v>26</v>
      </c>
      <c r="D8" s="58">
        <v>5</v>
      </c>
      <c r="E8" s="60">
        <v>6</v>
      </c>
      <c r="F8" s="53">
        <f t="shared" si="0"/>
        <v>11</v>
      </c>
      <c r="G8" s="59">
        <v>2</v>
      </c>
    </row>
    <row r="9" spans="2:13" x14ac:dyDescent="0.3">
      <c r="B9" s="26" t="s">
        <v>42</v>
      </c>
      <c r="C9" s="59">
        <v>28</v>
      </c>
      <c r="D9" s="53">
        <v>8</v>
      </c>
      <c r="E9" s="59">
        <v>7</v>
      </c>
      <c r="F9" s="53">
        <f t="shared" si="0"/>
        <v>15</v>
      </c>
      <c r="G9" s="59">
        <v>4</v>
      </c>
    </row>
    <row r="10" spans="2:13" x14ac:dyDescent="0.3">
      <c r="B10" s="26" t="s">
        <v>43</v>
      </c>
      <c r="C10" s="59">
        <v>30</v>
      </c>
      <c r="D10" s="53">
        <v>5</v>
      </c>
      <c r="E10" s="59">
        <v>9</v>
      </c>
      <c r="F10" s="53">
        <f t="shared" si="0"/>
        <v>14</v>
      </c>
      <c r="G10" s="59">
        <v>5</v>
      </c>
    </row>
    <row r="11" spans="2:13" x14ac:dyDescent="0.3">
      <c r="B11" s="26" t="s">
        <v>44</v>
      </c>
      <c r="C11" s="59">
        <v>32</v>
      </c>
      <c r="D11" s="53">
        <v>8</v>
      </c>
      <c r="E11" s="59">
        <v>13</v>
      </c>
      <c r="F11" s="53">
        <f t="shared" si="0"/>
        <v>21</v>
      </c>
      <c r="G11" s="59">
        <v>7</v>
      </c>
    </row>
    <row r="12" spans="2:13" x14ac:dyDescent="0.3">
      <c r="B12" s="26" t="s">
        <v>45</v>
      </c>
      <c r="C12" s="59">
        <v>27</v>
      </c>
      <c r="D12" s="58">
        <v>1</v>
      </c>
      <c r="E12" s="60">
        <v>7</v>
      </c>
      <c r="F12" s="53">
        <f t="shared" si="0"/>
        <v>8</v>
      </c>
      <c r="G12" s="59">
        <v>3</v>
      </c>
    </row>
    <row r="13" spans="2:13" x14ac:dyDescent="0.3">
      <c r="B13" s="26" t="s">
        <v>47</v>
      </c>
      <c r="C13" s="59">
        <v>18</v>
      </c>
      <c r="D13" s="58">
        <v>2</v>
      </c>
      <c r="E13" s="60">
        <v>5</v>
      </c>
      <c r="F13" s="53">
        <f t="shared" si="0"/>
        <v>7</v>
      </c>
      <c r="G13" s="59">
        <v>2</v>
      </c>
    </row>
    <row r="14" spans="2:13" ht="16.8" customHeight="1" x14ac:dyDescent="0.3">
      <c r="B14" s="26" t="s">
        <v>48</v>
      </c>
      <c r="C14" s="59">
        <v>20</v>
      </c>
      <c r="D14" s="58">
        <v>3</v>
      </c>
      <c r="E14" s="60">
        <v>5</v>
      </c>
      <c r="F14" s="53">
        <f t="shared" si="0"/>
        <v>8</v>
      </c>
      <c r="G14" s="59">
        <v>2</v>
      </c>
      <c r="J14" s="73" t="s">
        <v>145</v>
      </c>
      <c r="K14" s="73">
        <f>CORREL(C2:C21,D2:D21)</f>
        <v>0.58427614920084769</v>
      </c>
    </row>
    <row r="15" spans="2:13" x14ac:dyDescent="0.3">
      <c r="B15" s="26" t="s">
        <v>49</v>
      </c>
      <c r="C15" s="59">
        <v>22</v>
      </c>
      <c r="D15" s="58">
        <v>2</v>
      </c>
      <c r="E15" s="60">
        <v>6</v>
      </c>
      <c r="F15" s="53">
        <f t="shared" si="0"/>
        <v>8</v>
      </c>
      <c r="G15" s="59">
        <v>3</v>
      </c>
    </row>
    <row r="16" spans="2:13" ht="15.6" customHeight="1" x14ac:dyDescent="0.3">
      <c r="B16" s="26" t="s">
        <v>50</v>
      </c>
      <c r="C16" s="59">
        <v>24</v>
      </c>
      <c r="D16" s="58">
        <v>1</v>
      </c>
      <c r="E16" s="60">
        <v>8</v>
      </c>
      <c r="F16" s="53">
        <f t="shared" si="0"/>
        <v>9</v>
      </c>
      <c r="G16" s="59">
        <v>3</v>
      </c>
      <c r="I16" s="103" t="s">
        <v>162</v>
      </c>
      <c r="J16" s="103"/>
      <c r="K16" s="103"/>
      <c r="L16" s="103"/>
      <c r="M16" s="103"/>
    </row>
    <row r="17" spans="2:13" ht="19.8" customHeight="1" x14ac:dyDescent="0.3">
      <c r="B17" s="26" t="s">
        <v>51</v>
      </c>
      <c r="C17" s="59">
        <v>27</v>
      </c>
      <c r="D17" s="53">
        <v>10</v>
      </c>
      <c r="E17" s="59">
        <v>8</v>
      </c>
      <c r="F17" s="53">
        <f t="shared" si="0"/>
        <v>18</v>
      </c>
      <c r="G17" s="59">
        <v>5</v>
      </c>
      <c r="I17" s="103"/>
      <c r="J17" s="103"/>
      <c r="K17" s="103"/>
      <c r="L17" s="103"/>
      <c r="M17" s="103"/>
    </row>
    <row r="18" spans="2:13" x14ac:dyDescent="0.3">
      <c r="B18" s="26" t="s">
        <v>52</v>
      </c>
      <c r="C18" s="59">
        <v>30</v>
      </c>
      <c r="D18" s="53">
        <v>8</v>
      </c>
      <c r="E18" s="59">
        <v>11</v>
      </c>
      <c r="F18" s="53">
        <f t="shared" si="0"/>
        <v>19</v>
      </c>
      <c r="G18" s="59">
        <v>6</v>
      </c>
    </row>
    <row r="19" spans="2:13" x14ac:dyDescent="0.3">
      <c r="B19" s="26" t="s">
        <v>53</v>
      </c>
      <c r="C19" s="59">
        <v>32</v>
      </c>
      <c r="D19" s="53">
        <v>5</v>
      </c>
      <c r="E19" s="59">
        <v>12</v>
      </c>
      <c r="F19" s="53">
        <f t="shared" si="0"/>
        <v>17</v>
      </c>
      <c r="G19" s="59">
        <v>6</v>
      </c>
      <c r="I19" s="102" t="s">
        <v>153</v>
      </c>
      <c r="J19" s="102"/>
      <c r="K19" s="102"/>
      <c r="L19" s="102"/>
      <c r="M19" s="102"/>
    </row>
    <row r="20" spans="2:13" x14ac:dyDescent="0.3">
      <c r="B20" s="26" t="s">
        <v>54</v>
      </c>
      <c r="C20" s="59">
        <v>27</v>
      </c>
      <c r="D20" s="53">
        <v>7</v>
      </c>
      <c r="E20" s="59">
        <v>7</v>
      </c>
      <c r="F20" s="53">
        <f t="shared" si="0"/>
        <v>14</v>
      </c>
      <c r="G20" s="59">
        <v>5</v>
      </c>
      <c r="I20" s="102"/>
      <c r="J20" s="102"/>
      <c r="K20" s="102"/>
      <c r="L20" s="102"/>
      <c r="M20" s="102"/>
    </row>
    <row r="21" spans="2:13" ht="16.2" thickBot="1" x14ac:dyDescent="0.35">
      <c r="B21" s="26" t="s">
        <v>55</v>
      </c>
      <c r="C21" s="59">
        <v>15</v>
      </c>
      <c r="D21" s="58">
        <v>5</v>
      </c>
      <c r="E21" s="60">
        <v>3</v>
      </c>
      <c r="F21" s="53">
        <f t="shared" si="0"/>
        <v>8</v>
      </c>
      <c r="G21" s="59">
        <v>1</v>
      </c>
    </row>
    <row r="22" spans="2:13" ht="25.8" customHeight="1" thickBot="1" x14ac:dyDescent="0.35">
      <c r="B22" s="100" t="s">
        <v>151</v>
      </c>
      <c r="C22" s="101"/>
      <c r="D22" s="68">
        <f>CORREL(C2:C21,D2:D21)</f>
        <v>0.58427614920084769</v>
      </c>
      <c r="E22" s="68">
        <f>CORREL(C2:C21,E2:E21)</f>
        <v>0.89749663272119551</v>
      </c>
      <c r="F22" s="68">
        <f>CORREL(D2:D21,F2:F21)</f>
        <v>0.87775596457581717</v>
      </c>
      <c r="G22" s="69">
        <f>CORREL(F2:F21,G2:G21)</f>
        <v>0.93170074397931524</v>
      </c>
      <c r="I22" s="102" t="s">
        <v>154</v>
      </c>
      <c r="J22" s="102"/>
      <c r="K22" s="102"/>
      <c r="L22" s="102"/>
      <c r="M22" s="102"/>
    </row>
    <row r="23" spans="2:13" ht="18.600000000000001" thickBot="1" x14ac:dyDescent="0.4">
      <c r="D23" s="70" t="s">
        <v>123</v>
      </c>
      <c r="E23" s="72" t="s">
        <v>124</v>
      </c>
      <c r="F23" s="71" t="s">
        <v>124</v>
      </c>
      <c r="G23" s="72" t="s">
        <v>125</v>
      </c>
      <c r="I23" s="102"/>
      <c r="J23" s="102"/>
      <c r="K23" s="102"/>
      <c r="L23" s="102"/>
      <c r="M23" s="102"/>
    </row>
  </sheetData>
  <mergeCells count="4">
    <mergeCell ref="B22:C22"/>
    <mergeCell ref="I19:M20"/>
    <mergeCell ref="I16:M17"/>
    <mergeCell ref="I22:M23"/>
  </mergeCells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M &amp; Std1</vt:lpstr>
      <vt:lpstr>M &amp; Std2</vt:lpstr>
      <vt:lpstr>Hyp</vt:lpstr>
      <vt:lpstr>t-Test1</vt:lpstr>
      <vt:lpstr>alpha</vt:lpstr>
      <vt:lpstr>t-Test2</vt:lpstr>
      <vt:lpstr>t-Test3</vt:lpstr>
      <vt:lpstr>r2</vt:lpstr>
      <vt:lpstr>r1</vt:lpstr>
      <vt:lpstr>r3</vt:lpstr>
      <vt:lpstr>Chi1</vt:lpstr>
      <vt:lpstr>Chi2</vt:lpstr>
      <vt:lpstr>t-test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Santanu Bhowmik</dc:creator>
  <cp:lastModifiedBy>Santanu Bhowmik</cp:lastModifiedBy>
  <dcterms:created xsi:type="dcterms:W3CDTF">2021-09-15T07:51:21Z</dcterms:created>
  <dcterms:modified xsi:type="dcterms:W3CDTF">2021-09-19T14:43:26Z</dcterms:modified>
</cp:coreProperties>
</file>